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62" documentId="120_S{2AC9BD13-BADA-5192-A53E-5A8FF88502F6}" xr6:coauthVersionLast="47" xr6:coauthVersionMax="47" xr10:uidLastSave="{30BC6F79-7896-4FF3-B8BB-3FF4D55A60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<sst xmlns="http://schemas.openxmlformats.org/spreadsheetml/2006/main" count="180320" uniqueCount="39143">
  <si>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</si>
  <si>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</si>
  <si>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</si>
  <si>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</si>
  <si>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</si>
  <si>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</si>
  <si>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</si>
  <si>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</si>
  <si>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</si>
  <si>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</si>
  <si>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</si>
  <si>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</si>
  <si>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</si>
  <si>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</si>
  <si>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</si>
  <si>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</si>
  <si>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</si>
  <si>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</si>
  <si>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</si>
  <si>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</si>
  <si>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</si>
  <si>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</si>
  <si>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</si>
  <si>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</si>
  <si>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</si>
  <si>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</si>
  <si>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</si>
  <si>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</si>
  <si>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</si>
  <si>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</si>
  <si>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</si>
  <si>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</si>
  <si>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</si>
  <si>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</si>
  <si>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</si>
  <si>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</si>
  <si>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</si>
  <si>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</si>
  <si>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</si>
  <si>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</si>
  <si>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</si>
  <si>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</si>
  <si>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</si>
  <si>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</si>
  <si>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</si>
  <si>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</si>
  <si>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</si>
  <si>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</si>
  <si>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</si>
  <si>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</si>
  <si>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</si>
  <si>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</si>
  <si>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</si>
  <si>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</si>
  <si>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</si>
  <si>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</si>
  <si>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</si>
  <si>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</si>
  <si>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</si>
  <si>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</si>
  <si>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</si>
  <si>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</si>
  <si>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</si>
  <si>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</si>
  <si>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</si>
  <si>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</si>
  <si>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</si>
  <si>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</si>
  <si>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</si>
  <si>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</si>
  <si>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</si>
  <si>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</si>
  <si>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</si>
  <si>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</si>
  <si>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</si>
  <si>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</si>
  <si>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</si>
  <si>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</si>
  <si>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</si>
  <si>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</si>
  <si>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</si>
  <si>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</si>
  <si>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</si>
  <si>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</si>
  <si>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</si>
  <si>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</si>
  <si>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</si>
  <si>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</si>
  <si>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</si>
  <si>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</si>
  <si>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</si>
  <si>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</si>
  <si>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</si>
  <si>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</si>
  <si>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</si>
  <si>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</si>
  <si>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</si>
  <si>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</si>
  <si>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</si>
  <si>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</si>
  <si>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</si>
  <si>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</si>
  <si>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</si>
  <si>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</si>
  <si>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</si>
  <si>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</si>
  <si>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</si>
  <si>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</si>
  <si>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</si>
  <si>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</si>
  <si>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</si>
  <si>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</si>
  <si>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</si>
  <si>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</si>
  <si>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</si>
  <si>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</si>
  <si>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</si>
  <si>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</si>
  <si>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</si>
  <si>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</si>
  <si>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</si>
  <si>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</si>
  <si>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</si>
  <si>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</si>
  <si>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</si>
  <si>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</si>
  <si>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</si>
  <si>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</si>
  <si>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</si>
  <si>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</si>
  <si>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</si>
  <si>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</si>
  <si>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</si>
  <si>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</si>
  <si>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</si>
  <si>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</si>
  <si>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</si>
  <si>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</si>
  <si>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</si>
  <si>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</si>
  <si>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</si>
  <si>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</si>
  <si>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</si>
  <si>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</si>
  <si>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</si>
  <si>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</si>
  <si>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</si>
  <si>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</si>
  <si>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</si>
  <si>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</si>
  <si>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</si>
  <si>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</si>
  <si>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</si>
  <si>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</si>
  <si>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</si>
  <si>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</si>
  <si>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</si>
  <si>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</si>
  <si>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</si>
  <si>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</si>
  <si>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</si>
  <si>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</si>
  <si>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</si>
  <si>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</si>
  <si>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</si>
  <si>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</si>
  <si>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</si>
  <si>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</si>
  <si>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</si>
  <si>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</si>
  <si>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</si>
  <si>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</si>
  <si>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</si>
  <si>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</si>
  <si>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</si>
  <si>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</si>
  <si>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</si>
  <si>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</si>
  <si>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</si>
  <si>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</si>
  <si>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</si>
  <si>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</si>
  <si>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</si>
  <si>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</si>
  <si>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</si>
  <si>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</si>
  <si>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</si>
  <si>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</si>
  <si>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</si>
  <si>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</si>
  <si>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</si>
  <si>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</si>
  <si>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</si>
  <si>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</si>
  <si>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</si>
  <si>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</si>
  <si>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</si>
  <si>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</si>
  <si>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</si>
  <si>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</si>
  <si>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</si>
  <si>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</si>
  <si>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</si>
  <si>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</si>
  <si>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</si>
  <si>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</si>
  <si>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</si>
  <si>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</si>
  <si>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</si>
  <si>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</si>
  <si>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</si>
  <si>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</si>
  <si>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</si>
  <si>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</si>
  <si>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</si>
  <si>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</si>
  <si>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</si>
  <si>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</si>
  <si>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</si>
  <si>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</si>
  <si>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</si>
  <si>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</si>
  <si>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</si>
  <si>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</si>
  <si>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</si>
  <si>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</si>
  <si>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</si>
  <si>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</si>
  <si>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</si>
  <si>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</si>
  <si>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</si>
  <si>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</si>
  <si>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</si>
  <si>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</si>
  <si>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</si>
  <si>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</si>
  <si>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</si>
  <si>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</si>
  <si>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</si>
  <si>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</si>
  <si>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</si>
  <si>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</si>
  <si>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</si>
  <si>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</si>
  <si>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</si>
  <si>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</si>
  <si>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</si>
  <si>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</si>
  <si>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</si>
  <si>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</si>
  <si>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</si>
  <si>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</si>
  <si>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</si>
  <si>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</si>
  <si>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</si>
  <si>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</si>
  <si>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</si>
  <si>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</si>
  <si>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</si>
  <si>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</si>
  <si>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</si>
  <si>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</si>
  <si>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</si>
  <si>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</si>
  <si>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</si>
  <si>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</si>
  <si>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</si>
  <si>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</si>
  <si>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</si>
  <si>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</si>
  <si>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</si>
  <si>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</si>
  <si>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</si>
  <si>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</si>
  <si>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</si>
  <si>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</si>
  <si>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</si>
  <si>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</si>
  <si>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</si>
  <si>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</si>
  <si>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</si>
  <si>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</si>
  <si>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</si>
  <si>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</si>
  <si>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</si>
  <si>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</si>
  <si>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</si>
  <si>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</si>
  <si>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</si>
  <si>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</si>
  <si>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</si>
  <si>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</si>
  <si>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</si>
  <si>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</si>
  <si>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</si>
  <si>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</si>
  <si>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</si>
  <si>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</si>
  <si>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</si>
  <si>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</si>
  <si>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</si>
  <si>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</si>
  <si>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</si>
  <si>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</si>
  <si>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</si>
  <si>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</si>
  <si>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</si>
  <si>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</si>
  <si>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</si>
  <si>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</si>
  <si>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</si>
  <si>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</si>
  <si>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</si>
  <si>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</si>
  <si>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</si>
  <si>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</si>
  <si>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</si>
  <si>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</si>
  <si>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</si>
  <si>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</si>
  <si>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</si>
  <si>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</si>
  <si>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</si>
  <si>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</si>
  <si>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</si>
  <si>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</si>
  <si>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</si>
  <si>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</si>
  <si>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</si>
  <si>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</si>
  <si>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</si>
  <si>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</si>
  <si>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</si>
  <si>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</si>
  <si>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</si>
  <si>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</si>
  <si>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</si>
  <si>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</si>
  <si>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</si>
  <si>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</si>
  <si>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</si>
  <si>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</si>
  <si>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</si>
  <si>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</si>
  <si>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</si>
  <si>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</si>
  <si>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</si>
  <si>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</si>
  <si>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</si>
  <si>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</si>
  <si>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</si>
  <si>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</si>
  <si>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</si>
  <si>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</si>
  <si>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</si>
  <si>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</si>
  <si>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</si>
  <si>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</si>
  <si>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</si>
  <si>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</si>
  <si>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</si>
  <si>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</si>
  <si>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</si>
  <si>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</si>
  <si>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</si>
  <si>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</si>
  <si>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</si>
  <si>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</si>
  <si>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</si>
  <si>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</si>
  <si>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</si>
  <si>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</si>
  <si>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</si>
  <si>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</si>
  <si>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</si>
  <si>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</si>
  <si>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</si>
  <si>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</si>
  <si>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</si>
  <si>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</si>
  <si>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</si>
  <si>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</si>
  <si>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</si>
  <si>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</si>
  <si>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</si>
  <si>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</si>
  <si>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</si>
  <si>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</si>
  <si>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</si>
  <si>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</si>
  <si>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</si>
  <si>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</si>
  <si>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</si>
  <si>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</si>
  <si>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</si>
  <si>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</si>
  <si>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</si>
  <si>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</si>
  <si>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</si>
  <si>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</si>
  <si>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</si>
  <si>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</si>
  <si>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</si>
  <si>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</si>
  <si>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</si>
  <si>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</si>
  <si>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</si>
  <si>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</si>
  <si>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</si>
  <si>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</si>
  <si>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</si>
  <si>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</si>
  <si>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</si>
  <si>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</si>
  <si>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</si>
  <si>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</si>
  <si>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</si>
  <si>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</si>
  <si>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</si>
  <si>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</si>
  <si>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</si>
  <si>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</si>
  <si>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</si>
  <si>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</si>
  <si>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</si>
  <si>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</si>
  <si>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</si>
  <si>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</si>
  <si>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</si>
  <si>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</si>
  <si>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</si>
  <si>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</si>
  <si>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</si>
  <si>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</si>
  <si>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</si>
  <si>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</si>
  <si>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</si>
  <si>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</si>
  <si>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</si>
  <si>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</si>
  <si>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</si>
  <si>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</si>
  <si>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</si>
  <si>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</si>
  <si>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</si>
  <si>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</si>
  <si>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</si>
  <si>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</si>
  <si>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</si>
  <si>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</si>
  <si>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</si>
  <si>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</si>
  <si>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</si>
  <si>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</si>
  <si>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</si>
  <si>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</si>
  <si>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</si>
  <si>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</si>
  <si>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</si>
  <si>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</si>
  <si>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</si>
  <si>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</si>
  <si>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</si>
  <si>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</si>
  <si>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</si>
  <si>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</si>
  <si>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</si>
  <si>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</si>
  <si>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</si>
  <si>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</si>
  <si>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</si>
  <si>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</si>
  <si>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</si>
  <si>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</si>
  <si>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</si>
  <si>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</si>
  <si>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</si>
  <si>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</si>
  <si>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</si>
  <si>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</si>
  <si>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</si>
  <si>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</si>
  <si>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</si>
  <si>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</si>
  <si>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</si>
  <si>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</si>
  <si>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</si>
  <si>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</si>
  <si>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</si>
  <si>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</si>
  <si>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</si>
  <si>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</si>
  <si>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</si>
  <si>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</si>
  <si>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</si>
  <si>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</si>
  <si>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</si>
  <si>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</si>
  <si>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</si>
  <si>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</si>
  <si>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</si>
  <si>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</si>
  <si>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</si>
  <si>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</si>
  <si>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</si>
  <si>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</si>
  <si>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</si>
  <si>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</si>
  <si>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</si>
  <si>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</si>
  <si>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</si>
  <si>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</si>
  <si>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</si>
  <si>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</si>
  <si>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</si>
  <si>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</si>
  <si>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</si>
  <si>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</si>
  <si>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</si>
  <si>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</si>
  <si>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</si>
  <si>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</si>
  <si>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</si>
  <si>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</si>
  <si>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</si>
  <si>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</si>
  <si>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</si>
  <si>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</si>
  <si>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</si>
  <si>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</si>
  <si>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</si>
  <si>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</si>
  <si>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</si>
  <si>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</si>
  <si>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</si>
  <si>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</si>
  <si>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</si>
  <si>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</si>
  <si>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</si>
  <si>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</si>
  <si>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</si>
  <si>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</si>
  <si>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</si>
  <si>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</si>
  <si>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</si>
  <si>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</si>
  <si>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</si>
  <si>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</si>
  <si>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</si>
  <si>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</si>
  <si>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</si>
  <si>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</si>
  <si>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</si>
  <si>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</si>
  <si>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</si>
  <si>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</si>
  <si>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</si>
  <si>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</si>
  <si>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</si>
  <si>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</si>
  <si>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</si>
  <si>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</si>
  <si>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</si>
  <si>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</si>
  <si>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</si>
  <si>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</si>
  <si>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</si>
  <si>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</si>
  <si>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</si>
  <si>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</si>
  <si>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</si>
  <si>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</si>
  <si>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</si>
  <si>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</si>
  <si>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</si>
  <si>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</si>
  <si>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</si>
  <si>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</si>
  <si>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</si>
  <si>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</si>
  <si>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</si>
  <si>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</si>
  <si>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</si>
  <si>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</si>
  <si>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</si>
  <si>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</si>
  <si>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</si>
  <si>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</si>
  <si>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</si>
  <si>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</si>
  <si>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</si>
  <si>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</si>
  <si>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</si>
  <si>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</si>
  <si>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</si>
  <si>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</si>
  <si>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</si>
  <si>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</si>
  <si>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</si>
  <si>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</si>
  <si>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</si>
  <si>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</si>
  <si>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</si>
  <si>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</si>
  <si>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</si>
  <si>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</si>
  <si>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</si>
  <si>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</si>
  <si>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</si>
  <si>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</si>
  <si>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</si>
  <si>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</si>
  <si>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</si>
  <si>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</si>
  <si>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</si>
  <si>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</si>
  <si>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</si>
  <si>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</si>
  <si>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</si>
  <si>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</si>
  <si>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</si>
  <si>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</si>
  <si>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</si>
  <si>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</si>
  <si>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</si>
  <si>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</si>
  <si>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</si>
  <si>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</si>
  <si>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</si>
  <si>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</si>
  <si>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</si>
  <si>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</si>
  <si>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</si>
  <si>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</si>
  <si>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</si>
  <si>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</si>
  <si>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</si>
  <si>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</si>
  <si>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</si>
  <si>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</si>
  <si>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</si>
  <si>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</si>
  <si>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</si>
  <si>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</si>
  <si>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</si>
  <si>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</si>
  <si>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</si>
  <si>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</si>
  <si>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</si>
  <si>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</si>
  <si>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</si>
  <si>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</si>
  <si>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</si>
  <si>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</si>
  <si>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</si>
  <si>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</si>
  <si>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</si>
  <si>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</si>
  <si>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</si>
  <si>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</si>
  <si>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</si>
  <si>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</si>
  <si>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</si>
  <si>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</si>
  <si>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</si>
  <si>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</si>
  <si>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</si>
  <si>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</si>
  <si>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</si>
  <si>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</si>
  <si>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</si>
  <si>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</si>
  <si>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</si>
  <si>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</si>
  <si>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</si>
  <si>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</si>
  <si>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</si>
  <si>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</si>
  <si>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</si>
  <si>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</si>
  <si>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</si>
  <si>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</si>
  <si>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</si>
  <si>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</si>
  <si>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</si>
  <si>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</si>
  <si>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</si>
  <si>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</si>
  <si>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</si>
  <si>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</si>
  <si>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</si>
  <si>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</si>
  <si>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</si>
  <si>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</si>
  <si>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</si>
  <si>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</si>
  <si>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</si>
  <si>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</si>
  <si>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</si>
  <si>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</si>
  <si>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</si>
  <si>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</si>
  <si>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</si>
  <si>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</si>
  <si>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</si>
  <si>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</si>
  <si>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</si>
  <si>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</si>
  <si>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</si>
  <si>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</si>
  <si>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</si>
  <si>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</si>
  <si>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</si>
  <si>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</si>
  <si>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</si>
  <si>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</si>
  <si>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</si>
  <si>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</si>
  <si>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</si>
  <si>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</si>
  <si>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</si>
  <si>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</si>
  <si>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</si>
  <si>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</si>
  <si>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</si>
  <si>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</si>
  <si>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</si>
  <si>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</si>
  <si>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</si>
  <si>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</si>
  <si>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</si>
  <si>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</si>
  <si>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</si>
  <si>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</si>
  <si>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</si>
  <si>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</si>
  <si>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</si>
  <si>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</si>
  <si>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</si>
  <si>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</si>
  <si>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</si>
  <si>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</si>
  <si>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</si>
  <si>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</si>
  <si>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</si>
  <si>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</si>
  <si>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</si>
  <si>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</si>
  <si>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</si>
  <si>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</si>
  <si>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</si>
  <si>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</si>
  <si>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</si>
  <si>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</si>
  <si>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</si>
  <si>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</si>
  <si>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</si>
  <si>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</si>
  <si>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</si>
  <si>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</si>
  <si>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</si>
  <si>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</si>
  <si>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</si>
  <si>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</si>
  <si>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</si>
  <si>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</si>
  <si>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</si>
  <si>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</si>
  <si>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</si>
  <si>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</si>
  <si>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</si>
  <si>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</si>
  <si>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</si>
  <si>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</si>
  <si>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</si>
  <si>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</si>
  <si>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</si>
  <si>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</si>
  <si>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</si>
  <si>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</si>
  <si>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</si>
  <si>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</si>
  <si>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</si>
  <si>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</si>
  <si>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</si>
  <si>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</si>
  <si>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</si>
  <si>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</si>
  <si>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</si>
  <si>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</si>
  <si>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</si>
  <si>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</si>
  <si>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</si>
  <si>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</si>
  <si>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</si>
  <si>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</si>
  <si>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</si>
  <si>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</si>
  <si>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</si>
  <si>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</si>
  <si>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</si>
  <si>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</si>
  <si>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</si>
  <si>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</si>
  <si>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</si>
  <si>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</si>
  <si>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</si>
  <si>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</si>
  <si>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</si>
  <si>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</si>
  <si>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</si>
  <si>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</si>
  <si>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</si>
  <si>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</si>
  <si>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</si>
  <si>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</si>
  <si>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</si>
  <si>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</si>
  <si>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</si>
  <si>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</si>
  <si>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</si>
  <si>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</si>
  <si>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</si>
  <si>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</si>
  <si>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</si>
  <si>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</si>
  <si>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</si>
  <si>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</si>
  <si>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</si>
  <si>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</si>
  <si>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</si>
  <si>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</si>
  <si>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</si>
  <si>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</si>
  <si>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</si>
  <si>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</si>
  <si>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</si>
  <si>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</si>
  <si>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</si>
  <si>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</si>
  <si>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</si>
  <si>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</si>
  <si>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</si>
  <si>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</si>
  <si>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</si>
  <si>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</si>
  <si>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</si>
  <si>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</si>
  <si>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</si>
  <si>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</si>
  <si>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</si>
  <si>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</si>
  <si>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</si>
  <si>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</si>
  <si>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</si>
  <si>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</si>
  <si>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</si>
  <si>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</si>
  <si>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</si>
  <si>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</si>
  <si>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</si>
  <si>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</si>
  <si>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</si>
  <si>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</si>
  <si>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</si>
  <si>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</si>
  <si>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</si>
  <si>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</si>
  <si>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</si>
  <si>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</si>
  <si>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</si>
  <si>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</si>
  <si>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</si>
  <si>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</si>
  <si>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</si>
  <si>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</si>
  <si>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</si>
  <si>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</si>
  <si>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</si>
  <si>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</si>
  <si>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</si>
  <si>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</si>
  <si>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</si>
  <si>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</si>
  <si>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</si>
  <si>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</si>
  <si>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</si>
  <si>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</si>
  <si>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</si>
  <si>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</si>
  <si>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</si>
  <si>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</si>
  <si>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</si>
  <si>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</si>
  <si>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</si>
  <si>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</si>
  <si>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</si>
  <si>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</si>
  <si>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</si>
  <si>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</si>
  <si>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</si>
  <si>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</si>
  <si>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</si>
  <si>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</si>
  <si>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</si>
  <si>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</si>
  <si>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</si>
  <si>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</si>
  <si>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</si>
  <si>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</si>
  <si>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</si>
  <si>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</si>
  <si>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</si>
  <si>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</si>
  <si>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</si>
  <si>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</si>
  <si>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</si>
  <si>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</si>
  <si>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</si>
  <si>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</si>
  <si>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</si>
  <si>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</si>
  <si>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</si>
  <si>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</si>
  <si>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</si>
  <si>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</si>
  <si>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</si>
  <si>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</si>
  <si>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</si>
  <si>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</si>
  <si>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</si>
  <si>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</si>
  <si>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</si>
  <si>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</si>
  <si>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</si>
  <si>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</si>
  <si>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</si>
  <si>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</si>
  <si>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</si>
  <si>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</si>
  <si>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</si>
  <si>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</si>
  <si>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</si>
  <si>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</si>
  <si>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</si>
  <si>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</si>
  <si>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</si>
  <si>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</si>
  <si>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</si>
  <si>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</si>
  <si>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</si>
  <si>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</si>
  <si>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</si>
  <si>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</si>
  <si>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</si>
  <si>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</si>
  <si>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</si>
  <si>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</si>
  <si>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</si>
  <si>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</si>
  <si>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</si>
  <si>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</si>
  <si>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</si>
  <si>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</si>
  <si>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</si>
  <si>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</si>
  <si>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</si>
  <si>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</si>
  <si>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</si>
  <si>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</si>
  <si>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</si>
  <si>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</si>
  <si>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</si>
  <si>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</si>
  <si>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</si>
  <si>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</si>
  <si>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</si>
  <si>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</si>
  <si>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</si>
  <si>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</si>
  <si>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</si>
  <si>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</si>
  <si>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</si>
  <si>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</si>
  <si>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</si>
  <si>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</si>
  <si>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</si>
  <si>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</si>
  <si>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</si>
  <si>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</si>
  <si>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</si>
  <si>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</si>
  <si>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</si>
  <si>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</si>
  <si>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</si>
  <si>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</si>
  <si>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</si>
  <si>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</si>
  <si>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</si>
  <si>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</si>
  <si>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</si>
  <si>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</si>
  <si>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</si>
  <si>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</si>
  <si>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</si>
  <si>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</si>
  <si>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</si>
  <si>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</si>
  <si>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</si>
  <si>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</si>
  <si>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</si>
  <si>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</si>
  <si>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</si>
  <si>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</si>
  <si>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</si>
  <si>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</si>
  <si>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</si>
  <si>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</si>
  <si>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</si>
  <si>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</si>
  <si>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</si>
  <si>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</si>
  <si>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</si>
  <si>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</si>
  <si>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</si>
  <si>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</si>
  <si>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</si>
  <si>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</si>
  <si>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</si>
  <si>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</si>
  <si>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</si>
  <si>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</si>
  <si>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</si>
  <si>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</si>
  <si>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</si>
  <si>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</si>
  <si>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</si>
  <si>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</si>
  <si>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</si>
  <si>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</si>
  <si>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</si>
  <si>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</si>
  <si>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</si>
  <si>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</si>
  <si>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</si>
  <si>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</si>
  <si>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</si>
  <si>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</si>
  <si>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</si>
  <si>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</si>
  <si>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</si>
  <si>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</si>
  <si>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</si>
  <si>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</si>
  <si>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</si>
  <si>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</si>
  <si>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</si>
  <si>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</si>
  <si>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</si>
  <si>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</si>
  <si>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</si>
  <si>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</si>
  <si>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</si>
  <si>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</si>
  <si>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</si>
  <si>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</si>
  <si>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</si>
  <si>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</si>
  <si>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</si>
  <si>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</si>
  <si>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</si>
  <si>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</si>
  <si>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</si>
  <si>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</si>
  <si>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</si>
  <si>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</si>
  <si>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</si>
  <si>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</si>
  <si>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</si>
  <si>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</si>
  <si>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</si>
  <si>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</si>
  <si>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</si>
  <si>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</si>
  <si>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</si>
  <si>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</si>
  <si>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</si>
  <si>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</si>
  <si>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</si>
  <si>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</si>
  <si>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</si>
  <si>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</si>
  <si>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</si>
  <si>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</si>
  <si>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</si>
  <si>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</si>
  <si>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</si>
  <si>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</si>
  <si>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</si>
  <si>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</si>
  <si>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</si>
  <si>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</si>
  <si>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</si>
  <si>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</si>
  <si>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</si>
  <si>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</si>
  <si>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</si>
  <si>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</si>
  <si>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</si>
  <si>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</si>
  <si>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</si>
  <si>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</si>
  <si>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</si>
  <si>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</si>
  <si>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</si>
  <si>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</si>
  <si>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</si>
  <si>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</si>
  <si>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</si>
  <si>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</si>
  <si>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</si>
  <si>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</si>
  <si>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</si>
  <si>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</si>
  <si>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</si>
  <si>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</si>
  <si>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</si>
  <si>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</si>
  <si>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</si>
  <si>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</si>
  <si>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</si>
  <si>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</si>
  <si>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</si>
  <si>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</si>
  <si>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</si>
  <si>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</si>
  <si>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</si>
  <si>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</si>
  <si>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</si>
  <si>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</si>
  <si>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</si>
  <si>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</si>
  <si>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</si>
  <si>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</si>
  <si>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</si>
  <si>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</si>
  <si>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</si>
  <si>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</si>
  <si>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</si>
  <si>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</si>
  <si>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</si>
  <si>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</si>
  <si>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</si>
  <si>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</si>
  <si>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</si>
  <si>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</si>
  <si>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</si>
  <si>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</si>
  <si>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</si>
  <si>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</si>
  <si>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</si>
  <si>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</si>
  <si>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</si>
  <si>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</si>
  <si>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</si>
  <si>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</si>
  <si>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</si>
  <si>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</si>
  <si>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</si>
  <si>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</si>
  <si>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</si>
  <si>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</si>
  <si>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</si>
  <si>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</si>
  <si>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</si>
  <si>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</si>
  <si>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</si>
  <si>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</si>
  <si>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</si>
  <si>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</si>
  <si>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</si>
  <si>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</si>
  <si>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</si>
  <si>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</si>
  <si>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</si>
  <si>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</si>
  <si>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</si>
  <si>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</si>
  <si>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</si>
  <si>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</si>
  <si>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</si>
  <si>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</si>
  <si>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</si>
  <si>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</si>
  <si>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</si>
  <si>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</si>
  <si>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</si>
  <si>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</si>
  <si>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</si>
  <si>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</si>
  <si>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</si>
  <si>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</si>
  <si>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</si>
  <si>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</si>
  <si>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</si>
  <si>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</si>
  <si>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</si>
  <si>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</si>
  <si>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</si>
  <si>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</si>
  <si>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</si>
  <si>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</si>
  <si>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</si>
  <si>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</si>
  <si>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</si>
  <si>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</si>
  <si>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</si>
  <si>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</si>
  <si>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</si>
  <si>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</si>
  <si>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</si>
  <si>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</si>
  <si>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</si>
  <si>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</si>
  <si>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</si>
  <si>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</si>
  <si>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</si>
  <si>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</si>
  <si>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</si>
  <si>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</si>
  <si>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</si>
  <si>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</si>
  <si>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</si>
  <si>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</si>
  <si>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</si>
  <si>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</si>
  <si>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</si>
  <si>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</si>
  <si>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</si>
  <si>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</si>
  <si>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</si>
  <si>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</si>
  <si>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</si>
  <si>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</si>
  <si>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</si>
  <si>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</si>
  <si>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</si>
  <si>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</si>
  <si>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</si>
  <si>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</si>
  <si>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</si>
  <si>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</si>
  <si>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</si>
  <si>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</si>
  <si>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</si>
  <si>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</si>
  <si>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</si>
  <si>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</si>
  <si>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</si>
  <si>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</si>
  <si>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</si>
  <si>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</si>
  <si>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</si>
  <si>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</si>
  <si>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</si>
  <si>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</si>
  <si>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</si>
  <si>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</si>
  <si>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</si>
  <si>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</si>
  <si>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</si>
  <si>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</si>
  <si>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</si>
  <si>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</si>
  <si>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</si>
  <si>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</si>
  <si>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</si>
  <si>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</si>
  <si>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</si>
  <si>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</si>
  <si>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</si>
  <si>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</si>
  <si>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</si>
  <si>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</si>
  <si>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</si>
  <si>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</si>
  <si>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</si>
  <si>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</si>
  <si>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</si>
  <si>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</si>
  <si>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</si>
  <si>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</si>
  <si>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</si>
  <si>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</si>
  <si>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</si>
  <si>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</si>
  <si>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</si>
  <si>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</si>
  <si>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</si>
  <si>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</si>
  <si>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</si>
  <si>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</si>
  <si>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</si>
  <si>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</si>
  <si>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</si>
  <si>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</si>
  <si>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</si>
  <si>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</si>
  <si>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</si>
  <si>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</si>
  <si>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</si>
  <si>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</si>
  <si>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</si>
  <si>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</si>
  <si>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</si>
  <si>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</si>
  <si>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</si>
  <si>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</si>
  <si>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</si>
  <si>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</si>
  <si>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</si>
  <si>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</si>
  <si>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</si>
  <si>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</si>
  <si>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</si>
  <si>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</si>
  <si>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</si>
  <si>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</si>
  <si>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</si>
  <si>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</si>
  <si>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</si>
  <si>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</si>
  <si>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</si>
  <si>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</si>
  <si>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</si>
  <si>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</si>
  <si>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</si>
  <si>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</si>
  <si>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</si>
  <si>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</si>
  <si>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</si>
  <si>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</si>
  <si>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</si>
  <si>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</si>
  <si>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</si>
  <si>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</si>
  <si>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</si>
  <si>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</si>
  <si>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</si>
  <si>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</si>
  <si>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</si>
  <si>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</si>
  <si>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</si>
  <si>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</si>
  <si>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</si>
  <si>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</si>
  <si>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</si>
  <si>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</si>
  <si>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</si>
  <si>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</si>
  <si>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</si>
  <si>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</si>
  <si>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</si>
  <si>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</si>
  <si>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</si>
  <si>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</si>
  <si>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</si>
  <si>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</si>
  <si>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</si>
  <si>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</si>
  <si>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</si>
  <si>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</si>
  <si>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</si>
  <si>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</si>
  <si>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</si>
  <si>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</si>
  <si>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</si>
  <si>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</si>
  <si>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</si>
  <si>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</si>
  <si>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</si>
  <si>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</si>
  <si>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</si>
  <si>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</si>
  <si>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</si>
  <si>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</si>
  <si>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</si>
  <si>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</si>
  <si>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</si>
  <si>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</si>
  <si>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</si>
  <si>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</si>
  <si>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</si>
  <si>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</si>
  <si>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</si>
  <si>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</si>
  <si>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</si>
  <si>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</si>
  <si>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</si>
  <si>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</si>
  <si>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</si>
  <si>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</si>
  <si>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</si>
  <si>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</si>
  <si>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</si>
  <si>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</si>
  <si>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</si>
  <si>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</si>
  <si>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</si>
  <si>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</si>
  <si>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</si>
  <si>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</si>
  <si>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</si>
  <si>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</si>
  <si>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</si>
  <si>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</si>
  <si>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</si>
  <si>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</si>
  <si>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</si>
  <si>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</si>
  <si>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</si>
  <si>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</si>
  <si>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</si>
  <si>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</si>
  <si>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</si>
  <si>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</si>
  <si>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</si>
  <si>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</si>
  <si>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</si>
  <si>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</si>
  <si>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</si>
  <si>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</si>
  <si>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</si>
  <si>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</si>
  <si>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</si>
  <si>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</si>
  <si>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</si>
  <si>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</si>
  <si>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</si>
  <si>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</si>
  <si>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</si>
  <si>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</si>
  <si>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</si>
  <si>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</si>
  <si>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</si>
  <si>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</si>
  <si>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</si>
  <si>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</si>
  <si>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</si>
  <si>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</si>
  <si>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</si>
  <si>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</si>
  <si>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</si>
  <si>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</si>
  <si>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</si>
  <si>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</si>
  <si>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</si>
  <si>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</si>
  <si>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</si>
  <si>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</si>
  <si>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</si>
  <si>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</si>
  <si>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</si>
  <si>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</si>
  <si>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</si>
  <si>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</si>
  <si>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</si>
  <si>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</si>
  <si>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</si>
  <si>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</si>
  <si>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</si>
  <si>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</si>
  <si>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</si>
  <si>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</si>
  <si>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</si>
  <si>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</si>
  <si>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</si>
  <si>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</si>
  <si>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</si>
  <si>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</si>
  <si>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</si>
  <si>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</si>
  <si>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</si>
  <si>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</si>
  <si>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</si>
  <si>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</si>
  <si>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</si>
  <si>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</si>
  <si>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</si>
  <si>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</si>
  <si>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</si>
  <si>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</si>
  <si>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</si>
  <si>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</si>
  <si>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</si>
  <si>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</si>
  <si>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</si>
  <si>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</si>
  <si>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</si>
  <si>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</si>
  <si>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</si>
  <si>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</si>
  <si>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</si>
  <si>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</si>
  <si>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</si>
  <si>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</si>
  <si>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</si>
  <si>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</si>
  <si>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</si>
  <si>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</si>
  <si>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</si>
  <si>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</si>
  <si>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</si>
  <si>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</si>
  <si>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</si>
  <si>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</si>
  <si>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</si>
  <si>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</si>
  <si>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</si>
  <si>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</si>
  <si>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</si>
  <si>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</si>
  <si>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</si>
  <si>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</si>
  <si>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</si>
  <si>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</si>
  <si>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</si>
  <si>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</si>
  <si>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</si>
  <si>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</si>
  <si>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</si>
  <si>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</si>
  <si>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</si>
  <si>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</si>
  <si>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</si>
  <si>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</si>
  <si>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</si>
  <si>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</si>
  <si>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</si>
  <si>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</si>
  <si>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</si>
  <si>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</si>
  <si>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</si>
  <si>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</si>
  <si>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</si>
  <si>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</si>
  <si>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</si>
  <si>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</si>
  <si>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</si>
  <si>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</si>
  <si>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</si>
  <si>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</si>
  <si>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</si>
  <si>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</si>
  <si>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</si>
  <si>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</si>
  <si>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</si>
  <si>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</si>
  <si>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</si>
  <si>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</si>
  <si>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</si>
  <si>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</si>
  <si>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</si>
  <si>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</si>
  <si>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</si>
  <si>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</si>
  <si>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</si>
  <si>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</si>
  <si>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</si>
  <si>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</si>
  <si>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</si>
  <si>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</si>
  <si>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</si>
  <si>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</si>
  <si>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</si>
  <si>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</si>
  <si>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</si>
  <si>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</si>
  <si>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</si>
  <si>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</si>
  <si>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</si>
  <si>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</si>
  <si>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</si>
  <si>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</si>
  <si>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</si>
  <si>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</si>
  <si>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</si>
  <si>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</si>
  <si>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</si>
  <si>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</si>
  <si>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</si>
  <si>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</si>
  <si>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</si>
  <si>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</si>
  <si>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</si>
  <si>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</si>
  <si>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</si>
  <si>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</si>
  <si>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</si>
  <si>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</si>
  <si>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</si>
  <si>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</si>
  <si>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</si>
  <si>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</si>
  <si>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</si>
  <si>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</si>
  <si>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</si>
  <si>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</si>
  <si>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</si>
  <si>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</si>
  <si>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</si>
  <si>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</si>
  <si>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</si>
  <si>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</si>
  <si>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</si>
  <si>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</si>
  <si>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</si>
  <si>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</si>
  <si>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</si>
  <si>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</si>
  <si>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</si>
  <si>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</si>
  <si>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</si>
  <si>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</si>
  <si>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</si>
  <si>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</si>
  <si>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</si>
  <si>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</si>
  <si>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</si>
  <si>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</si>
  <si>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</si>
  <si>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</si>
  <si>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</si>
  <si>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</si>
  <si>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</si>
  <si>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</si>
  <si>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</si>
  <si>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</si>
  <si>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</si>
  <si>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</si>
  <si>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</si>
  <si>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</si>
  <si>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</si>
  <si>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</si>
  <si>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</si>
  <si>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</si>
  <si>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</si>
  <si>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</si>
  <si>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</si>
  <si>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</si>
  <si>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</si>
  <si>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</si>
  <si>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</si>
  <si>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</si>
  <si>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</si>
  <si>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</si>
  <si>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</si>
  <si>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</si>
  <si>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</si>
  <si>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</si>
  <si>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</si>
  <si>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</si>
  <si>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</si>
  <si>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</si>
  <si>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</si>
  <si>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</si>
  <si>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</si>
  <si>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</si>
  <si>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</si>
  <si>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</si>
  <si>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</si>
  <si>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</si>
  <si>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</si>
  <si>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</si>
  <si>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</si>
  <si>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</si>
  <si>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</si>
  <si>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</si>
  <si>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</si>
  <si>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</si>
  <si>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</si>
  <si>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</si>
  <si>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</si>
  <si>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</si>
  <si>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</si>
  <si>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</si>
  <si>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</si>
  <si>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</si>
  <si>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</si>
  <si>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</si>
  <si>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</si>
  <si>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</si>
  <si>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</si>
  <si>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</si>
  <si>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</si>
  <si>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</si>
  <si>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</si>
  <si>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</si>
  <si>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</si>
  <si>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</si>
  <si>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</si>
  <si>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</si>
  <si>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</si>
  <si>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</si>
  <si>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</si>
  <si>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</si>
  <si>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</si>
  <si>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</si>
  <si>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</si>
  <si>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</si>
  <si>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</si>
  <si>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</si>
  <si>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</si>
  <si>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</si>
  <si>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</si>
  <si>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</si>
  <si>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</si>
  <si>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</si>
  <si>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</si>
  <si>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</si>
  <si>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</si>
  <si>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</si>
  <si>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</si>
  <si>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</si>
  <si>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</si>
  <si>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</si>
  <si>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</si>
  <si>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</si>
  <si>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</si>
  <si>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</si>
  <si>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</si>
  <si>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</si>
  <si>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</si>
  <si>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</si>
  <si>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</si>
  <si>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</si>
  <si>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</si>
  <si>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</si>
  <si>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</si>
  <si>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</si>
  <si>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</si>
  <si>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</si>
  <si>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</si>
  <si>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</si>
  <si>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</si>
  <si>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</si>
  <si>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</si>
  <si>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</si>
  <si>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</si>
  <si>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</si>
  <si>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</si>
  <si>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</si>
  <si>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</si>
  <si>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</si>
  <si>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</si>
  <si>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</si>
  <si>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</si>
  <si>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</si>
  <si>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</si>
  <si>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</si>
  <si>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</si>
  <si>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</si>
  <si>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</si>
  <si>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</si>
  <si>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</si>
  <si>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</si>
  <si>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</si>
  <si>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</si>
  <si>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</si>
  <si>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</si>
  <si>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</si>
  <si>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</si>
  <si>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</si>
  <si>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</si>
  <si>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</si>
  <si>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</si>
  <si>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</si>
  <si>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</si>
  <si>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</si>
  <si>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</si>
  <si>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</si>
  <si>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</si>
  <si>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</si>
  <si>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</si>
  <si>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</si>
  <si>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</si>
  <si>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</si>
  <si>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</si>
  <si>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</si>
  <si>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</si>
  <si>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</si>
  <si>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</si>
  <si>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</si>
  <si>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</si>
  <si>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</si>
  <si>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</si>
  <si>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</si>
  <si>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</si>
  <si>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</si>
  <si>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</si>
  <si>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</si>
  <si>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</si>
  <si>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</si>
  <si>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</si>
  <si>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</si>
  <si>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</si>
  <si>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</si>
  <si>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</si>
  <si>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</si>
  <si>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</si>
  <si>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</si>
  <si>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</si>
  <si>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</si>
  <si>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</si>
  <si>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</si>
  <si>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</si>
  <si>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</si>
  <si>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</si>
  <si>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</si>
  <si>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</si>
  <si>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</si>
  <si>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</si>
  <si>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</si>
  <si>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</si>
  <si>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</si>
  <si>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</si>
  <si>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</si>
  <si>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</si>
  <si>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</si>
  <si>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</si>
  <si>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</si>
  <si>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</si>
  <si>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</si>
  <si>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</si>
  <si>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</si>
  <si>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</si>
  <si>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</si>
  <si>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</si>
  <si>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</si>
  <si>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</si>
  <si>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</si>
  <si>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</si>
  <si>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</si>
  <si>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</si>
  <si>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</si>
  <si>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</si>
  <si>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</si>
  <si>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</si>
  <si>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</si>
  <si>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</si>
  <si>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</si>
  <si>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</si>
  <si>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</si>
  <si>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</si>
  <si>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</si>
  <si>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</si>
  <si>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</si>
  <si>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</si>
  <si>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</si>
  <si>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</si>
  <si>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</si>
  <si>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</si>
  <si>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</si>
  <si>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</si>
  <si>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</si>
  <si>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</si>
  <si>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</si>
  <si>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</si>
  <si>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</si>
  <si>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</si>
  <si>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</si>
  <si>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</si>
  <si>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</si>
  <si>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</si>
  <si>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</si>
  <si>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</si>
  <si>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</si>
  <si>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</si>
  <si>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</si>
  <si>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</si>
  <si>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</si>
  <si>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</si>
  <si>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</si>
  <si>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</si>
  <si>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</si>
  <si>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</si>
  <si>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</si>
  <si>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</si>
  <si>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</si>
  <si>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</si>
  <si>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</si>
  <si>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</si>
  <si>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</si>
  <si>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</si>
  <si>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</si>
  <si>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</si>
  <si>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</si>
  <si>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</si>
  <si>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</si>
  <si>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</si>
  <si>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</si>
  <si>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</si>
  <si>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</si>
  <si>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</si>
  <si>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</si>
  <si>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</si>
  <si>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</si>
  <si>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</si>
  <si>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</si>
  <si>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</si>
  <si>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</si>
  <si>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</si>
  <si>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</si>
  <si>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</si>
  <si>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</si>
  <si>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</si>
  <si>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</si>
  <si>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</si>
  <si>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</si>
  <si>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</si>
  <si>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</si>
  <si>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</si>
  <si>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</si>
  <si>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</si>
  <si>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</si>
  <si>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</si>
  <si>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</si>
  <si>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</si>
  <si>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</si>
  <si>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</si>
  <si>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</si>
  <si>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</si>
  <si>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</si>
  <si>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</si>
  <si>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</si>
  <si>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</si>
  <si>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</si>
  <si>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</si>
  <si>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</si>
  <si>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</si>
  <si>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</si>
  <si>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</si>
  <si>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</si>
  <si>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</si>
  <si>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</si>
  <si>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</si>
  <si>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</si>
  <si>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</si>
  <si>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</si>
  <si>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</si>
  <si>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</si>
  <si>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</si>
  <si>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</si>
  <si>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</si>
  <si>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</si>
  <si>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</si>
  <si>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</si>
  <si>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</si>
  <si>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</si>
  <si>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</si>
  <si>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</si>
  <si>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</si>
  <si>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</si>
  <si>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</si>
  <si>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</si>
  <si>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</si>
  <si>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</si>
  <si>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</si>
  <si>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</si>
  <si>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</si>
  <si>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</si>
  <si>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</si>
  <si>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</si>
  <si>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</si>
  <si>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</si>
  <si>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</si>
  <si>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</si>
  <si>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</si>
  <si>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</si>
  <si>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</si>
  <si>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</si>
  <si>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</si>
  <si>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</si>
  <si>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</si>
  <si>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</si>
  <si>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</si>
  <si>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</si>
  <si>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</si>
  <si>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</si>
  <si>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</si>
  <si>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</si>
  <si>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</si>
  <si>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</si>
  <si>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</si>
  <si>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</si>
  <si>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</si>
  <si>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</si>
  <si>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</si>
  <si>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</si>
  <si>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</si>
  <si>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</si>
  <si>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</si>
  <si>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</si>
  <si>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</si>
  <si>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</si>
  <si>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</si>
  <si>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</si>
  <si>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</si>
  <si>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</si>
  <si>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</si>
  <si>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</si>
  <si>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</si>
  <si>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</si>
  <si>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</si>
  <si>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</si>
  <si>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</si>
  <si>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</si>
  <si>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</si>
  <si>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</si>
  <si>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</si>
  <si>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</si>
  <si>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</si>
  <si>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</si>
  <si>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</si>
  <si>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</si>
  <si>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</si>
  <si>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</si>
  <si>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</si>
  <si>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</si>
  <si>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</si>
  <si>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</si>
  <si>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</si>
  <si>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</si>
  <si>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</si>
  <si>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</si>
  <si>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</si>
  <si>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</si>
  <si>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</si>
  <si>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</si>
  <si>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</si>
  <si>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</si>
  <si>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</si>
  <si>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</si>
  <si>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</si>
  <si>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</si>
  <si>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</si>
  <si>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</si>
  <si>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</si>
  <si>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</si>
  <si>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</si>
  <si>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</si>
  <si>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</si>
  <si>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</si>
  <si>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</si>
  <si>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</si>
  <si>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</si>
  <si>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</si>
  <si>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</si>
  <si>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</si>
  <si>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</si>
  <si>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</si>
  <si>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</si>
  <si>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</si>
  <si>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</si>
  <si>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</si>
  <si>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</si>
  <si>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</si>
  <si>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</si>
  <si>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</si>
  <si>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</si>
  <si>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</si>
  <si>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</si>
  <si>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</si>
  <si>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</si>
  <si>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</si>
  <si>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</si>
  <si>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</si>
  <si>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</si>
  <si>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</si>
  <si>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</si>
  <si>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</si>
  <si>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</si>
  <si>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</si>
  <si>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</si>
  <si>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</si>
  <si>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</si>
  <si>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</si>
  <si>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</si>
  <si>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</si>
  <si>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</si>
  <si>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</si>
  <si>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</si>
  <si>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</si>
  <si>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</si>
  <si>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</si>
  <si>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</si>
  <si>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</si>
  <si>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</si>
  <si>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</si>
  <si>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</si>
  <si>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</si>
  <si>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</si>
  <si>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</si>
  <si>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</si>
  <si>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</si>
  <si>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</si>
  <si>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</si>
  <si>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</si>
  <si>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</si>
  <si>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</si>
  <si>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</si>
  <si>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</si>
  <si>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</si>
  <si>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</si>
  <si>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</si>
  <si>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</si>
  <si>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</si>
  <si>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</si>
  <si>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</si>
  <si>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</si>
  <si>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</si>
  <si>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</si>
  <si>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</si>
  <si>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</si>
  <si>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</si>
  <si>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</si>
  <si>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</si>
  <si>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</si>
  <si>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</si>
  <si>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</si>
  <si>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</si>
  <si>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</si>
  <si>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</si>
  <si>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</si>
  <si>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</si>
  <si>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</si>
  <si>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</si>
  <si>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</si>
  <si>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</si>
  <si>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</si>
  <si>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</si>
  <si>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</si>
  <si>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</si>
  <si>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</si>
  <si>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</si>
  <si>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</si>
  <si>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</si>
  <si>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</si>
  <si>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</si>
  <si>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</si>
  <si>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</si>
  <si>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</si>
  <si>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</si>
  <si>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</si>
  <si>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</si>
  <si>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</si>
  <si>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</si>
  <si>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</si>
  <si>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</si>
  <si>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</si>
  <si>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</si>
  <si>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</si>
  <si>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</si>
  <si>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</si>
  <si>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</si>
  <si>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</si>
  <si>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</si>
  <si>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</si>
  <si>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</si>
  <si>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</si>
  <si>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</si>
  <si>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</si>
  <si>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</si>
  <si>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</si>
  <si>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</si>
  <si>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</si>
  <si>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</si>
  <si>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</si>
  <si>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</si>
  <si>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</si>
  <si>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</si>
  <si>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</si>
  <si>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</si>
  <si>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</si>
  <si>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</si>
  <si>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</si>
  <si>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</si>
  <si>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</si>
  <si>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</si>
  <si>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</si>
  <si>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</si>
  <si>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</si>
  <si>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</si>
  <si>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</si>
  <si>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</si>
  <si>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</si>
  <si>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</si>
  <si>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</si>
  <si>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</si>
  <si>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</si>
  <si>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</si>
  <si>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</si>
  <si>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</si>
  <si>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</si>
  <si>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</si>
  <si>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</si>
  <si>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</si>
  <si>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</si>
  <si>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</si>
  <si>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</si>
  <si>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</si>
  <si>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</si>
  <si>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</si>
  <si>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</si>
  <si>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</si>
  <si>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</si>
  <si>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</si>
  <si>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</si>
  <si>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</si>
  <si>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</si>
  <si>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</si>
  <si>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</si>
  <si>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</si>
  <si>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</si>
  <si>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</si>
  <si>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</si>
  <si>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</si>
  <si>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</si>
  <si>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</si>
  <si>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</si>
  <si>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</si>
  <si>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</si>
  <si>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</si>
  <si>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</si>
  <si>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</si>
  <si>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</si>
  <si>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</si>
  <si>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</si>
  <si>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</si>
  <si>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</si>
  <si>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</si>
  <si>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</si>
  <si>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</si>
  <si>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</si>
  <si>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</si>
  <si>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</si>
  <si>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</si>
  <si>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</si>
  <si>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</si>
  <si>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</si>
  <si>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</si>
  <si>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</si>
  <si>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</si>
  <si>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</si>
  <si>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</si>
  <si>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</si>
  <si>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</si>
  <si>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</si>
  <si>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</si>
  <si>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</si>
  <si>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</si>
  <si>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</si>
  <si>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</si>
  <si>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</si>
  <si>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</si>
  <si>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</si>
  <si>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</si>
  <si>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</si>
  <si>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</si>
  <si>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</si>
  <si>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</si>
  <si>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</si>
  <si>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</si>
  <si>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</si>
  <si>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</si>
  <si>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</si>
  <si>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</si>
  <si>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</si>
  <si>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</si>
  <si>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</si>
  <si>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</si>
  <si>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</si>
  <si>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</si>
  <si>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</si>
  <si>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</si>
  <si>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</si>
  <si>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</si>
  <si>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</si>
  <si>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</si>
  <si>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</si>
  <si>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</si>
  <si>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</si>
  <si>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</si>
  <si>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</si>
  <si>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</si>
  <si>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</si>
  <si>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</si>
  <si>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</si>
  <si>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</si>
  <si>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</si>
  <si>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</si>
  <si>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</si>
  <si>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</si>
  <si>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</si>
  <si>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</si>
  <si>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</si>
  <si>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</si>
  <si>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</si>
  <si>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</si>
  <si>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</si>
  <si>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</si>
  <si>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</si>
  <si>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</si>
  <si>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</si>
  <si>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</si>
  <si>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</si>
  <si>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</si>
  <si>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</si>
  <si>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</si>
  <si>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</si>
  <si>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</si>
  <si>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</si>
  <si>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</si>
  <si>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</si>
  <si>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</si>
  <si>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</si>
  <si>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</si>
  <si>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</si>
  <si>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</si>
  <si>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</si>
  <si>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</si>
  <si>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</si>
  <si>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</si>
  <si>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</si>
  <si>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</si>
  <si>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</si>
  <si>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</si>
  <si>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</si>
  <si>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</si>
  <si>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</si>
  <si>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</si>
  <si>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</si>
  <si>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</si>
  <si>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</si>
  <si>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</si>
  <si>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</si>
  <si>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</si>
  <si>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</si>
  <si>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</si>
  <si>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</si>
  <si>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</si>
  <si>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</si>
  <si>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</si>
  <si>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</si>
  <si>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</si>
  <si>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</si>
  <si>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</si>
  <si>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</si>
  <si>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</si>
  <si>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</si>
  <si>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</si>
  <si>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</si>
  <si>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</si>
  <si>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</si>
  <si>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</si>
  <si>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</si>
  <si>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</si>
  <si>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</si>
  <si>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</si>
  <si>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</si>
  <si>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</si>
  <si>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</si>
  <si>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</si>
  <si>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</si>
  <si>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</si>
  <si>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</si>
  <si>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</si>
  <si>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</si>
  <si>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</si>
  <si>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</si>
  <si>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</si>
  <si>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</si>
  <si>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</si>
  <si>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</si>
  <si>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</si>
  <si>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</si>
  <si>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</si>
  <si>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</si>
  <si>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</si>
  <si>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</si>
  <si>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</si>
  <si>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</si>
  <si>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</si>
  <si>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</si>
  <si>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</si>
  <si>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</si>
  <si>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</si>
  <si>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</si>
  <si>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</si>
  <si>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</si>
  <si>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</si>
  <si>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</si>
  <si>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</si>
  <si>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</si>
  <si>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</si>
  <si>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</si>
  <si>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</si>
  <si>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</si>
  <si>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</si>
  <si>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</si>
  <si>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</si>
  <si>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</si>
  <si>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</si>
  <si>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</si>
  <si>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</si>
  <si>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</si>
  <si>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</si>
  <si>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</si>
  <si>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</si>
  <si>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</si>
  <si>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</si>
  <si>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</si>
  <si>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</si>
  <si>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</si>
  <si>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</si>
  <si>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</si>
  <si>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</si>
  <si>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</si>
  <si>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</si>
  <si>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</si>
  <si>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</si>
  <si>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</si>
  <si>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</si>
  <si>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</si>
  <si>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</si>
  <si>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</si>
  <si>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</si>
  <si>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</si>
  <si>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</si>
  <si>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</si>
  <si>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</si>
  <si>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</si>
  <si>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</si>
  <si>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</si>
  <si>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</si>
  <si>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</si>
  <si>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</si>
  <si>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</si>
  <si>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</si>
  <si>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</si>
  <si>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</si>
  <si>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</si>
  <si>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</si>
  <si>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</si>
  <si>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</si>
  <si>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</si>
  <si>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</si>
  <si>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</si>
  <si>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</si>
  <si>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</si>
  <si>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</si>
  <si>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</si>
  <si>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</si>
  <si>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</si>
  <si>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</si>
  <si>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</si>
  <si>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</si>
  <si>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</si>
  <si>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</si>
  <si>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</si>
  <si>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</si>
  <si>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</si>
  <si>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</si>
  <si>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</si>
  <si>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</si>
  <si>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</si>
  <si>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</si>
  <si>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</si>
  <si>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</si>
  <si>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</si>
  <si>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</si>
  <si>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</si>
  <si>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</si>
  <si>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</si>
  <si>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</si>
  <si>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</si>
  <si>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</si>
  <si>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</si>
  <si>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</si>
  <si>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</si>
  <si>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</si>
  <si>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</si>
  <si>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</si>
  <si>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</si>
  <si>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</si>
  <si>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</si>
  <si>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</si>
  <si>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</si>
  <si>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</si>
  <si>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</si>
  <si>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</si>
  <si>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</si>
  <si>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</si>
  <si>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</si>
  <si>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</si>
  <si>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</si>
  <si>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</si>
  <si>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</si>
  <si>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</si>
  <si>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</si>
  <si>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</si>
  <si>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</si>
  <si>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</si>
  <si>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</si>
  <si>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</si>
  <si>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</si>
  <si>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</si>
  <si>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</si>
  <si>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</si>
  <si>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</si>
  <si>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</si>
  <si>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</si>
  <si>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</si>
  <si>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</si>
  <si>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</si>
  <si>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</si>
  <si>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</si>
  <si>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</si>
  <si>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</si>
  <si>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</si>
  <si>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</si>
  <si>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</si>
  <si>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</si>
  <si>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</si>
  <si>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</si>
  <si>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</si>
  <si>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</si>
  <si>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</si>
  <si>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</si>
  <si>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</si>
  <si>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</si>
  <si>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</si>
  <si>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</si>
  <si>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</si>
  <si>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</si>
  <si>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</si>
  <si>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</si>
  <si>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</si>
  <si>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</si>
  <si>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</si>
  <si>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</si>
  <si>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</si>
  <si>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</si>
  <si>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</si>
  <si>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</si>
  <si>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</si>
  <si>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</si>
  <si>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</si>
  <si>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</si>
  <si>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</si>
  <si>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</si>
  <si>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</si>
  <si>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</si>
  <si>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</si>
  <si>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</si>
  <si>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</si>
  <si>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</si>
  <si>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</si>
  <si>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</si>
  <si>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</si>
  <si>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</si>
  <si>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</si>
  <si>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</si>
  <si>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</si>
  <si>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</si>
  <si>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</si>
  <si>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</si>
  <si>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</si>
  <si>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</si>
  <si>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</si>
  <si>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</si>
  <si>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</si>
  <si>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</si>
  <si>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</si>
  <si>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</si>
  <si>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</si>
  <si>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</si>
  <si>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</si>
  <si>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</si>
  <si>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</si>
  <si>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</si>
  <si>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</si>
  <si>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</si>
  <si>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</si>
  <si>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</si>
  <si>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</si>
  <si>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</si>
  <si>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</si>
  <si>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</si>
  <si>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</si>
  <si>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</si>
  <si>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</si>
  <si>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</si>
  <si>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</si>
  <si>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</si>
  <si>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</si>
  <si>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</si>
  <si>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</si>
  <si>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</si>
  <si>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</si>
  <si>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</si>
  <si>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</si>
  <si>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</si>
  <si>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</si>
  <si>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</si>
  <si>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</si>
  <si>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</si>
  <si>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</si>
  <si>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</si>
  <si>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</si>
  <si>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</si>
  <si>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</si>
  <si>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</si>
  <si>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</si>
  <si>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</si>
  <si>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</si>
  <si>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</si>
  <si>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</si>
  <si>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</si>
  <si>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</si>
  <si>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</si>
  <si>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</si>
  <si>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</si>
  <si>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</si>
  <si>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</si>
  <si>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</si>
  <si>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</si>
  <si>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</si>
  <si>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</si>
  <si>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</si>
  <si>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</si>
  <si>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</si>
  <si>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</si>
  <si>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</si>
  <si>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</si>
  <si>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</si>
  <si>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</si>
  <si>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</si>
  <si>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</si>
  <si>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</si>
  <si>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</si>
  <si>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</si>
  <si>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</si>
  <si>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</si>
  <si>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</si>
  <si>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</si>
  <si>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</si>
  <si>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</si>
  <si>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</si>
  <si>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</si>
  <si>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</si>
  <si>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</si>
  <si>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</si>
  <si>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</si>
  <si>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</si>
  <si>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</si>
  <si>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</si>
  <si>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</si>
  <si>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</si>
  <si>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</si>
  <si>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</si>
  <si>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</si>
  <si>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</si>
  <si>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</si>
  <si>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</si>
  <si>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</si>
  <si>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</si>
  <si>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</si>
  <si>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</si>
  <si>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</si>
  <si>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</si>
  <si>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</si>
  <si>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</si>
  <si>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</si>
  <si>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</si>
  <si>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</si>
  <si>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</si>
  <si>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</si>
  <si>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</si>
  <si>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</si>
  <si>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</si>
  <si>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</si>
  <si>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</si>
  <si>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</si>
  <si>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</si>
  <si>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</si>
  <si>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</si>
  <si>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</si>
  <si>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</si>
  <si>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</si>
  <si>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</si>
  <si>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</si>
  <si>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</si>
  <si>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</si>
  <si>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</si>
  <si>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</si>
  <si>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</si>
  <si>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</si>
  <si>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</si>
  <si>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</si>
  <si>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</si>
  <si>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</si>
  <si>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</si>
  <si>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</si>
  <si>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</si>
  <si>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</si>
  <si>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</si>
  <si>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</si>
  <si>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</si>
  <si>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</si>
  <si>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</si>
  <si>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</si>
  <si>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</si>
  <si>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</si>
  <si>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</si>
  <si>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</si>
  <si>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</si>
  <si>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</si>
  <si>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</si>
  <si>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</si>
  <si>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</si>
  <si>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</si>
  <si>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</si>
  <si>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</si>
  <si>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</si>
  <si>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</si>
  <si>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</si>
  <si>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</si>
  <si>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</si>
  <si>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</si>
  <si>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</si>
  <si>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</si>
  <si>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</si>
  <si>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</si>
  <si>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</si>
  <si>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</si>
  <si>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</si>
  <si>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</si>
  <si>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</si>
  <si>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</si>
  <si>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</si>
  <si>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</si>
  <si>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</si>
  <si>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</si>
  <si>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</si>
  <si>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</si>
  <si>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</si>
  <si>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</si>
  <si>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</si>
  <si>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</si>
  <si>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</si>
  <si>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</si>
  <si>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</si>
  <si>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</si>
  <si>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</si>
  <si>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</si>
  <si>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</si>
  <si>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</si>
  <si>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</si>
  <si>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</si>
  <si>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</si>
  <si>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</si>
  <si>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</si>
  <si>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</si>
  <si>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</si>
  <si>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</si>
  <si>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</si>
  <si>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</si>
  <si>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</si>
  <si>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</si>
  <si>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</si>
  <si>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</si>
  <si>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</si>
  <si>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</si>
  <si>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</si>
  <si>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</si>
  <si>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</si>
  <si>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</si>
  <si>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</si>
  <si>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</si>
  <si>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</si>
  <si>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</si>
  <si>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</si>
  <si>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</si>
  <si>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</si>
  <si>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</si>
  <si>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</si>
  <si>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</si>
  <si>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</si>
  <si>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</si>
  <si>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</si>
  <si>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</si>
  <si>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</si>
  <si>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</si>
  <si>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</si>
  <si>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</si>
  <si>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</si>
  <si>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</si>
  <si>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</si>
  <si>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</si>
  <si>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</si>
  <si>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</si>
  <si>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</si>
  <si>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</si>
  <si>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</si>
  <si>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</si>
  <si>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</si>
  <si>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</si>
  <si>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</si>
  <si>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</si>
  <si>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</si>
  <si>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</si>
  <si>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</si>
  <si>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</si>
  <si>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</si>
  <si>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</si>
  <si>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</si>
  <si>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</si>
  <si>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</si>
  <si>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</si>
  <si>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</si>
  <si>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</si>
  <si>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</si>
  <si>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</si>
  <si>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</si>
  <si>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</si>
  <si>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</si>
  <si>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</si>
  <si>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</si>
  <si>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</si>
  <si>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</si>
  <si>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</si>
  <si>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</si>
  <si>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</si>
  <si>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</si>
  <si>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</si>
  <si>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</si>
  <si>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</si>
  <si>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</si>
  <si>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</si>
  <si>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</si>
  <si>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</si>
  <si>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</si>
  <si>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</si>
  <si>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</si>
  <si>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</si>
  <si>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</si>
  <si>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</si>
  <si>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</si>
  <si>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</si>
  <si>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</si>
  <si>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</si>
  <si>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</si>
  <si>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</si>
  <si>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</si>
  <si>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</si>
  <si>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</si>
  <si>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</si>
  <si>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</si>
  <si>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</si>
  <si>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</si>
  <si>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</si>
  <si>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</si>
  <si>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</si>
  <si>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</si>
  <si>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</si>
  <si>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</si>
  <si>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</si>
  <si>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</si>
  <si>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</si>
  <si>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</si>
  <si>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</si>
  <si>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</si>
  <si>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</si>
  <si>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</si>
  <si>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</si>
  <si>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</si>
  <si>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</si>
  <si>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</si>
  <si>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</si>
  <si>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</si>
  <si>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</si>
  <si>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</si>
  <si>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</si>
  <si>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</si>
  <si>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</si>
  <si>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</si>
  <si>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</si>
  <si>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</si>
  <si>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</si>
  <si>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</si>
  <si>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</si>
  <si>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</si>
  <si>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</si>
  <si>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</si>
  <si>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</si>
  <si>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</si>
  <si>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</si>
  <si>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</si>
  <si>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</si>
  <si>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</si>
  <si>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</si>
  <si>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</si>
  <si>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</si>
  <si>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</si>
  <si>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</si>
  <si>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</si>
  <si>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</si>
  <si>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</si>
  <si>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</si>
  <si>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</si>
  <si>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</si>
  <si>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</si>
  <si>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</si>
  <si>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</si>
  <si>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</si>
  <si>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</si>
  <si>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</si>
  <si>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</si>
  <si>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</si>
  <si>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</si>
  <si>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</si>
  <si>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</si>
  <si>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</si>
  <si>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</si>
  <si>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</si>
  <si>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</si>
  <si>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</si>
  <si>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</si>
  <si>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</si>
  <si>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</si>
  <si>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</si>
  <si>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</si>
  <si>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</si>
  <si>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</si>
  <si>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</si>
  <si>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</si>
  <si>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</si>
  <si>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</si>
  <si>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</si>
  <si>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</si>
  <si>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</si>
  <si>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</si>
  <si>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</si>
  <si>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</si>
  <si>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</si>
  <si>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</si>
  <si>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</si>
  <si>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</si>
  <si>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</si>
  <si>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</si>
  <si>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</si>
  <si>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</si>
  <si>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</si>
  <si>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</si>
  <si>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</si>
  <si>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</si>
  <si>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</si>
  <si>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</si>
  <si>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</si>
  <si>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</si>
  <si>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</si>
  <si>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</si>
  <si>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</si>
  <si>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</si>
  <si>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</si>
  <si>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</si>
  <si>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</si>
  <si>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</si>
  <si>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</si>
  <si>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</si>
  <si>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</si>
  <si>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</si>
  <si>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</si>
  <si>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</si>
  <si>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</si>
  <si>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</si>
  <si>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</si>
  <si>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</si>
  <si>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</si>
  <si>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</si>
  <si>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</si>
  <si>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</si>
  <si>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</si>
  <si>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</si>
  <si>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</si>
  <si>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</si>
  <si>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</si>
  <si>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</si>
  <si>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</si>
  <si>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</si>
  <si>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</si>
  <si>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</si>
  <si>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</si>
  <si>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</si>
  <si>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</si>
  <si>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</si>
  <si>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</si>
  <si>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</si>
  <si>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</si>
  <si>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</si>
  <si>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</si>
  <si>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</si>
  <si>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</si>
  <si>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</si>
  <si>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</si>
  <si>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</si>
  <si>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</si>
  <si>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</si>
  <si>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</si>
  <si>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</si>
  <si>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</si>
  <si>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</si>
  <si>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</si>
  <si>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</si>
  <si>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</si>
  <si>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</si>
  <si>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</si>
  <si>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</si>
  <si>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</si>
  <si>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</si>
  <si>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</si>
  <si>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</si>
  <si>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</si>
  <si>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</si>
  <si>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</si>
  <si>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</si>
  <si>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</si>
  <si>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</si>
  <si>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</si>
  <si>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</si>
  <si>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</si>
  <si>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</si>
  <si>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</si>
  <si>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</si>
  <si>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</si>
  <si>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</si>
  <si>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</si>
  <si>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</si>
  <si>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</si>
  <si>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</si>
  <si>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</si>
  <si>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</si>
  <si>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</si>
  <si>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</si>
  <si>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</si>
  <si>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</si>
  <si>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</si>
  <si>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</si>
  <si>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</si>
  <si>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</si>
  <si>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</si>
  <si>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</si>
  <si>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</si>
  <si>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</si>
  <si>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</si>
  <si>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</si>
  <si>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</si>
  <si>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</si>
  <si>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</si>
  <si>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</si>
  <si>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</si>
  <si>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</si>
  <si>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</si>
  <si>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</si>
  <si>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</si>
  <si>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</si>
  <si>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</si>
  <si>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</si>
  <si>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</si>
  <si>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</si>
  <si>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</si>
  <si>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</si>
  <si>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</si>
  <si>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</si>
  <si>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</si>
  <si>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</si>
  <si>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</si>
  <si>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</si>
  <si>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</si>
  <si>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</si>
  <si>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</si>
  <si>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</si>
  <si>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</si>
  <si>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</si>
  <si>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</si>
  <si>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</si>
  <si>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</si>
  <si>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</si>
  <si>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</si>
  <si>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</si>
  <si>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</si>
  <si>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</si>
  <si>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</si>
  <si>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</si>
  <si>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</si>
  <si>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</si>
  <si>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</si>
  <si>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</si>
  <si>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</si>
  <si>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</si>
  <si>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</si>
  <si>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</si>
  <si>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</si>
  <si>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</si>
  <si>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</si>
  <si>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</si>
  <si>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</si>
  <si>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</si>
  <si>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</si>
  <si>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</si>
  <si>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</si>
  <si>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</si>
  <si>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</si>
  <si>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</si>
  <si>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</si>
  <si>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</si>
  <si>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</si>
  <si>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</si>
  <si>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</si>
  <si>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</si>
  <si>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</si>
  <si>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</si>
  <si>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</si>
  <si>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</si>
  <si>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</si>
  <si>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</si>
  <si>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</si>
  <si>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</si>
  <si>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</si>
  <si>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</si>
  <si>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</si>
  <si>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</si>
  <si>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</si>
  <si>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</si>
  <si>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</si>
  <si>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</si>
  <si>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</si>
  <si>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</si>
  <si>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</si>
  <si>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</si>
  <si>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</si>
  <si>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</si>
  <si>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</si>
  <si>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</si>
  <si>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</si>
  <si>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</si>
  <si>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</si>
  <si>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</si>
  <si>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</si>
  <si>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</si>
  <si>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</si>
  <si>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</si>
  <si>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</si>
  <si>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</si>
  <si>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</si>
  <si>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</si>
  <si>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</si>
  <si>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</si>
  <si>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</si>
  <si>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</si>
  <si>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</si>
  <si>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</si>
  <si>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</si>
  <si>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</si>
  <si>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</si>
  <si>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</si>
  <si>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</si>
  <si>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</si>
  <si>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</si>
  <si>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</si>
  <si>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</si>
  <si>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</si>
  <si>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</si>
  <si>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</si>
  <si>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</si>
  <si>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</si>
  <si>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</si>
  <si>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</si>
  <si>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</si>
  <si>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</si>
  <si>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</si>
  <si>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</si>
  <si>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</si>
  <si>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</si>
  <si>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</si>
  <si>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</si>
  <si>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</si>
  <si>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</si>
  <si>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</si>
  <si>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</si>
  <si>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</si>
  <si>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</si>
  <si>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</si>
  <si>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</si>
  <si>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</si>
  <si>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</si>
  <si>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</si>
  <si>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</si>
  <si>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</si>
  <si>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</si>
  <si>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</si>
  <si>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</si>
  <si>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</si>
  <si>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</si>
  <si>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</si>
  <si>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</si>
  <si>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</si>
  <si>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</si>
  <si>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</si>
  <si>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</si>
  <si>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</si>
  <si>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</si>
  <si>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</si>
  <si>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</si>
  <si>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</si>
  <si>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</si>
  <si>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</si>
  <si>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</si>
  <si>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</si>
  <si>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</si>
  <si>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</si>
  <si>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</si>
  <si>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</si>
  <si>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</si>
  <si>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</si>
  <si>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</si>
  <si>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</si>
  <si>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</si>
  <si>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</si>
  <si>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</si>
  <si>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</si>
  <si>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</si>
  <si>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</si>
  <si>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</si>
  <si>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</si>
  <si>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</si>
  <si>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</si>
  <si>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</si>
  <si>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</si>
  <si>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</si>
  <si>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</si>
  <si>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</si>
  <si>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</si>
  <si>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</si>
  <si>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</si>
  <si>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</si>
  <si>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</si>
  <si>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</si>
  <si>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</si>
  <si>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</si>
  <si>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</si>
  <si>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</si>
  <si>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</si>
  <si>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</si>
  <si>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</si>
  <si>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</si>
  <si>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</si>
  <si>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</si>
  <si>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</si>
  <si>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</si>
  <si>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</si>
  <si>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</si>
  <si>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</si>
  <si>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</si>
  <si>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</si>
  <si>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</si>
  <si>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</si>
  <si>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</si>
  <si>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</si>
  <si>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</si>
  <si>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</si>
  <si>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</si>
  <si>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</si>
  <si>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</si>
  <si>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</si>
  <si>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</si>
  <si>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</si>
  <si>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</si>
  <si>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</si>
  <si>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</si>
  <si>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</si>
  <si>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</si>
  <si>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</si>
  <si>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</si>
  <si>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</si>
  <si>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</si>
  <si>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</si>
  <si>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</si>
  <si>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</si>
  <si>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</si>
  <si>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</si>
  <si>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</si>
  <si>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</si>
  <si>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</si>
  <si>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</si>
  <si>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</si>
  <si>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</si>
  <si>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</si>
  <si>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</si>
  <si>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</si>
  <si>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</si>
  <si>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</si>
  <si>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</si>
  <si>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</si>
  <si>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</si>
  <si>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</si>
  <si>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</si>
  <si>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</si>
  <si>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</si>
  <si>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</si>
  <si>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</si>
  <si>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</si>
  <si>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</si>
  <si>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</si>
  <si>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</si>
  <si>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</si>
  <si>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</si>
  <si>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</si>
  <si>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</si>
  <si>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</si>
  <si>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</si>
  <si>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</si>
  <si>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</si>
  <si>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</si>
  <si>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</si>
  <si>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</si>
  <si>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</si>
  <si>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</si>
  <si>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</si>
  <si>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</si>
  <si>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</si>
  <si>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</si>
  <si>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</si>
  <si>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</si>
  <si>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</si>
  <si>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</si>
  <si>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</si>
  <si>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</si>
  <si>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</si>
  <si>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</si>
  <si>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</si>
  <si>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</si>
  <si>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</si>
  <si>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</si>
  <si>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</si>
  <si>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</si>
  <si>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</si>
  <si>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</si>
  <si>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</si>
  <si>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</si>
  <si>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</si>
  <si>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</si>
  <si>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</si>
  <si>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</si>
  <si>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</si>
  <si>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</si>
  <si>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</si>
  <si>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</si>
  <si>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</si>
  <si>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</si>
  <si>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</si>
  <si>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</si>
  <si>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</si>
  <si>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</si>
  <si>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</si>
  <si>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</si>
  <si>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</si>
  <si>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</si>
  <si>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</si>
  <si>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</si>
  <si>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</si>
  <si>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</si>
  <si>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</si>
  <si>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</si>
  <si>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</si>
  <si>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</si>
  <si>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</si>
  <si>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</si>
  <si>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</si>
  <si>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</si>
  <si>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</si>
  <si>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</si>
  <si>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</si>
  <si>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</si>
  <si>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</si>
  <si>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</si>
  <si>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</si>
  <si>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</si>
  <si>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</si>
  <si>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</si>
  <si>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</si>
  <si>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</si>
  <si>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</si>
  <si>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</si>
  <si>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</si>
  <si>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</si>
  <si>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</si>
  <si>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</si>
  <si>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</si>
  <si>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</si>
  <si>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</si>
  <si>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</si>
  <si>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</si>
  <si>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</si>
  <si>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</si>
  <si>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</si>
  <si>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</si>
  <si>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</si>
  <si>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</si>
  <si>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</si>
  <si>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</si>
  <si>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</si>
  <si>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</si>
  <si>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</si>
  <si>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</si>
  <si>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</si>
  <si>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</si>
  <si>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</si>
  <si>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</si>
  <si>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</si>
  <si>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</si>
  <si>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</si>
  <si>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</si>
  <si>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</si>
  <si>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</si>
  <si>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</si>
  <si>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</si>
  <si>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</si>
  <si>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</si>
  <si>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</si>
  <si>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</si>
  <si>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</si>
  <si>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</si>
  <si>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</si>
  <si>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</si>
  <si>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</si>
  <si>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</si>
  <si>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</si>
  <si>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</si>
  <si>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</si>
  <si>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</si>
  <si>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</si>
  <si>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</si>
  <si>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</si>
  <si>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</si>
  <si>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</si>
  <si>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</si>
  <si>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</si>
  <si>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</si>
  <si>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</si>
  <si>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</si>
  <si>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</si>
  <si>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</si>
  <si>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</si>
  <si>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</si>
  <si>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</si>
  <si>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</si>
  <si>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</si>
  <si>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</si>
  <si>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</si>
  <si>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</si>
  <si>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</si>
  <si>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</si>
  <si>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</si>
  <si>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</si>
  <si>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</si>
  <si>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</si>
  <si>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</si>
  <si>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</si>
  <si>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</si>
  <si>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</si>
  <si>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</si>
  <si>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</si>
  <si>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</si>
  <si>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</si>
  <si>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</si>
  <si>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</si>
  <si>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</si>
  <si>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</si>
  <si>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</si>
  <si>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</si>
  <si>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</si>
  <si>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</si>
  <si>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</si>
  <si>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</si>
  <si>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</si>
  <si>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</si>
  <si>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</si>
  <si>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</si>
  <si>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</si>
  <si>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</si>
  <si>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</si>
  <si>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</si>
  <si>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</si>
  <si>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</si>
  <si>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</si>
  <si>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</si>
  <si>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</si>
  <si>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</si>
  <si>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</si>
  <si>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</si>
  <si>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</si>
  <si>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</si>
  <si>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</si>
  <si>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</si>
  <si>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</si>
  <si>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</si>
  <si>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</si>
  <si>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</si>
  <si>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</si>
  <si>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</si>
  <si>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</si>
  <si>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</si>
  <si>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</si>
  <si>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</si>
  <si>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</si>
  <si>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</si>
  <si>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</si>
  <si>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</si>
  <si>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</si>
  <si>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</si>
  <si>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</si>
  <si>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</si>
  <si>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</si>
  <si>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</si>
  <si>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</si>
  <si>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</si>
  <si>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</si>
  <si>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</si>
  <si>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</si>
  <si>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</si>
  <si>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</si>
  <si>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</si>
  <si>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</si>
  <si>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</si>
  <si>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</si>
  <si>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</si>
  <si>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</si>
  <si>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</si>
  <si>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</si>
  <si>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</si>
  <si>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</si>
  <si>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</si>
  <si>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</si>
  <si>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</si>
  <si>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</si>
  <si>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</si>
  <si>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</si>
  <si>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</si>
  <si>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</si>
  <si>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</si>
  <si>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</si>
  <si>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</si>
  <si>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</si>
  <si>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</si>
  <si>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</si>
  <si>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</si>
  <si>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</si>
  <si>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</si>
  <si>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</si>
  <si>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</si>
  <si>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</si>
  <si>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</si>
  <si>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</si>
  <si>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</si>
  <si>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</si>
  <si>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</si>
  <si>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</si>
  <si>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</si>
  <si>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</si>
  <si>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</si>
  <si>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</si>
  <si>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</si>
  <si>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</si>
  <si>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</si>
  <si>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</si>
  <si>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</si>
  <si>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</si>
  <si>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</si>
  <si>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</si>
  <si>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</si>
  <si>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</si>
  <si>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</si>
  <si>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</si>
  <si>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</si>
  <si>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</si>
  <si>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</si>
  <si>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</si>
  <si>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</si>
  <si>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</si>
  <si>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</si>
  <si>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</si>
  <si>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</si>
  <si>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</si>
  <si>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</si>
  <si>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</si>
  <si>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</si>
  <si>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</si>
  <si>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</si>
  <si>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</si>
  <si>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</si>
  <si>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</si>
  <si>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</si>
  <si>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</si>
  <si>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</si>
  <si>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</si>
  <si>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</si>
  <si>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</si>
  <si>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</si>
  <si>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</si>
  <si>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</si>
  <si>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</si>
  <si>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</si>
  <si>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</si>
  <si>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</si>
  <si>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</si>
  <si>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</si>
  <si>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</si>
  <si>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</si>
  <si>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</si>
  <si>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</si>
  <si>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</si>
  <si>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</si>
  <si>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</si>
  <si>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</si>
  <si>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</si>
  <si>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</si>
  <si>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</si>
  <si>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</si>
  <si>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</si>
  <si>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</si>
  <si>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</si>
  <si>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</si>
  <si>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</si>
  <si>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</si>
  <si>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</si>
  <si>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</si>
  <si>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</si>
  <si>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</si>
  <si>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</si>
  <si>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</si>
  <si>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</si>
  <si>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</si>
  <si>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</si>
  <si>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</si>
  <si>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</si>
  <si>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</si>
  <si>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</si>
  <si>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</si>
  <si>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</si>
  <si>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</si>
  <si>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</si>
  <si>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</si>
  <si>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</si>
  <si>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</si>
  <si>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</si>
  <si>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</si>
  <si>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</si>
  <si>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</si>
  <si>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</si>
  <si>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</si>
  <si>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</si>
  <si>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</si>
  <si>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</si>
  <si>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</si>
  <si>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</si>
  <si>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</si>
  <si>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</si>
  <si>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</si>
  <si>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</si>
  <si>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</si>
  <si>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</si>
  <si>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</si>
  <si>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</si>
  <si>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</si>
  <si>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</si>
  <si>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</si>
  <si>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</si>
  <si>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</si>
  <si>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</si>
  <si>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</si>
  <si>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</si>
  <si>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</si>
  <si>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</si>
  <si>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</si>
  <si>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</si>
  <si>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</si>
  <si>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</si>
  <si>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</si>
  <si>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</si>
  <si>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</si>
  <si>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</si>
  <si>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</si>
  <si>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</si>
  <si>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</si>
  <si>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</si>
  <si>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</si>
  <si>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</si>
  <si>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</si>
  <si>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</si>
  <si>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</si>
  <si>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</si>
  <si>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</si>
  <si>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</si>
  <si>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</si>
  <si>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</si>
  <si>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</si>
  <si>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</si>
  <si>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</si>
  <si>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</si>
  <si>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</si>
  <si>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</si>
  <si>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</si>
  <si>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</si>
  <si>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</si>
  <si>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</si>
  <si>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</si>
  <si>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</si>
  <si>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</si>
  <si>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</si>
  <si>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</si>
  <si>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</si>
  <si>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</si>
  <si>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</si>
  <si>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</si>
  <si>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</si>
  <si>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</si>
  <si>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</si>
  <si>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</si>
  <si>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</si>
  <si>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</si>
  <si>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</si>
  <si>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</si>
  <si>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</si>
  <si>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</si>
  <si>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</si>
  <si>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</si>
  <si>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</si>
  <si>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</si>
  <si>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</si>
  <si>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</si>
  <si>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</si>
  <si>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</si>
  <si>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</si>
  <si>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</si>
  <si>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</si>
  <si>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</si>
  <si>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</si>
  <si>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</si>
  <si>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</si>
  <si>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</si>
  <si>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</si>
  <si>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</si>
  <si>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</si>
  <si>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</si>
  <si>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</si>
  <si>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</si>
  <si>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</si>
  <si>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</si>
  <si>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</si>
  <si>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</si>
  <si>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</si>
  <si>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</si>
  <si>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</si>
  <si>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</si>
  <si>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</si>
  <si>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</si>
  <si>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</si>
  <si>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</si>
  <si>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</si>
  <si>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</si>
  <si>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</si>
  <si>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</si>
  <si>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</si>
  <si>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</si>
  <si>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</si>
  <si>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</si>
  <si>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</si>
  <si>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</si>
  <si>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</si>
  <si>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</si>
  <si>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</si>
  <si>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</si>
  <si>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</si>
  <si>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</si>
  <si>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</si>
  <si>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</si>
  <si>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</si>
  <si>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</si>
  <si>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</si>
  <si>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</si>
  <si>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</si>
  <si>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</si>
  <si>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</si>
  <si>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</si>
  <si>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</si>
  <si>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</si>
  <si>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</si>
  <si>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</si>
  <si>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</si>
  <si>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</si>
  <si>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</si>
  <si>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</si>
  <si>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</si>
  <si>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</si>
  <si>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</si>
  <si>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</si>
  <si>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</si>
  <si>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</si>
  <si>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</si>
  <si>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</si>
  <si>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</si>
  <si>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</si>
  <si>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</si>
  <si>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</si>
  <si>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</si>
  <si>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</si>
  <si>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</si>
  <si>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</si>
  <si>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</si>
  <si>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</si>
  <si>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</si>
  <si>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</si>
  <si>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</si>
  <si>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</si>
  <si>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</si>
  <si>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</si>
  <si>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</si>
  <si>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</si>
  <si>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</si>
  <si>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</si>
  <si>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</si>
  <si>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</si>
  <si>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</si>
  <si>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</si>
  <si>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</si>
  <si>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</si>
  <si>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</si>
  <si>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</si>
  <si>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</si>
  <si>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</si>
  <si>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</si>
  <si>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</si>
  <si>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</si>
  <si>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</si>
  <si>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</si>
  <si>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</si>
  <si>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</si>
  <si>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</si>
  <si>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</si>
  <si>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</si>
  <si>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</si>
  <si>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</si>
  <si>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</si>
  <si>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</si>
  <si>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</si>
  <si>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</si>
  <si>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</si>
  <si>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</si>
  <si>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</si>
  <si>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</si>
  <si>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</si>
  <si>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</si>
  <si>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</si>
  <si>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</si>
  <si>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</si>
  <si>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</si>
  <si>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</si>
  <si>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</si>
  <si>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</si>
  <si>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</si>
  <si>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</si>
  <si>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</si>
  <si>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</si>
  <si>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</si>
  <si>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</si>
  <si>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</si>
  <si>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</si>
  <si>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</si>
  <si>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</si>
  <si>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</si>
  <si>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</si>
  <si>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</si>
  <si>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</si>
  <si>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</si>
  <si>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</si>
  <si>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</si>
  <si>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</si>
  <si>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</si>
  <si>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</si>
  <si>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</si>
  <si>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</si>
  <si>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</si>
  <si>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</si>
  <si>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</si>
  <si>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</si>
  <si>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</si>
  <si>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</si>
  <si>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</si>
  <si>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</si>
  <si>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</si>
  <si>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</si>
  <si>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</si>
  <si>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</si>
  <si>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</si>
  <si>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</si>
  <si>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</si>
  <si>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</si>
  <si>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</si>
  <si>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</si>
  <si>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</si>
  <si>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</si>
  <si>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</si>
  <si>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</si>
  <si>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</si>
  <si>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</si>
  <si>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</si>
  <si>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</si>
  <si>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</si>
  <si>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</si>
  <si>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</si>
  <si>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</si>
  <si>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</si>
  <si>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</si>
  <si>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</si>
  <si>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</si>
  <si>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</si>
  <si>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</si>
  <si>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</si>
  <si>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</si>
  <si>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</si>
  <si>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</si>
  <si>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</si>
  <si>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</si>
  <si>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</si>
  <si>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</si>
  <si>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</si>
  <si>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</si>
  <si>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</si>
  <si>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</si>
  <si>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</si>
  <si>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</si>
  <si>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</si>
  <si>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</si>
  <si>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</si>
  <si>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</si>
  <si>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</si>
  <si>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</si>
  <si>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</si>
  <si>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</si>
  <si>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</si>
  <si>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</si>
  <si>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</si>
  <si>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</si>
  <si>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</si>
  <si>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</si>
  <si>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</si>
  <si>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</si>
  <si>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</si>
  <si>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</si>
  <si>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</si>
  <si>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</si>
  <si>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</si>
  <si>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</si>
  <si>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</si>
  <si>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</si>
  <si>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</si>
  <si>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</si>
  <si>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</si>
  <si>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</si>
  <si>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</si>
  <si>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</si>
  <si>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</si>
  <si>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</si>
  <si>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</si>
  <si>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</si>
  <si>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</si>
  <si>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</si>
  <si>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</si>
  <si>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</si>
  <si>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</si>
  <si>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</si>
  <si>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</si>
  <si>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</si>
  <si>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</si>
  <si>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</si>
  <si>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</si>
  <si>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</si>
  <si>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</si>
  <si>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</si>
  <si>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</si>
  <si>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</si>
  <si>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</si>
  <si>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</si>
  <si>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</si>
  <si>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</si>
  <si>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</si>
  <si>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</si>
  <si>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</si>
  <si>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</si>
  <si>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</si>
  <si>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</si>
  <si>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</si>
  <si>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</si>
  <si>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</si>
  <si>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</si>
  <si>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</si>
  <si>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</si>
  <si>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</si>
  <si>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</si>
  <si>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</si>
  <si>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</si>
  <si>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</si>
  <si>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</si>
  <si>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</si>
  <si>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</si>
  <si>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</si>
  <si>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</si>
  <si>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</si>
  <si>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</si>
  <si>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</si>
  <si>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</si>
  <si>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</si>
  <si>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</si>
  <si>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</si>
  <si>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</si>
  <si>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</si>
  <si>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</si>
  <si>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</si>
  <si>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</si>
  <si>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</si>
  <si>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</si>
  <si>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</si>
  <si>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</si>
  <si>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</si>
  <si>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</si>
  <si>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</si>
  <si>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</si>
  <si>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</si>
  <si>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</si>
  <si>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</si>
  <si>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</si>
  <si>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</si>
  <si>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</si>
  <si>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</si>
  <si>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</si>
  <si>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</si>
  <si>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</si>
  <si>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</si>
  <si>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</si>
  <si>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</si>
  <si>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</si>
  <si>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</si>
  <si>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</si>
  <si>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</si>
  <si>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</si>
  <si>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</si>
  <si>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</si>
  <si>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</si>
  <si>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</si>
  <si>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</si>
  <si>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</si>
  <si>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</si>
  <si>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</si>
  <si>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</si>
  <si>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</si>
  <si>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</si>
  <si>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</si>
  <si>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</si>
  <si>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</si>
  <si>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</si>
  <si>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</si>
  <si>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</si>
  <si>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</si>
  <si>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</si>
  <si>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</si>
  <si>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</si>
  <si>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</si>
  <si>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</si>
  <si>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</si>
  <si>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</si>
  <si>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</si>
  <si>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</si>
  <si>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</si>
  <si>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</si>
  <si>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</si>
  <si>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</si>
  <si>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</si>
  <si>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</si>
  <si>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</si>
  <si>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</si>
  <si>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</si>
  <si>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</si>
  <si>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</si>
  <si>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</si>
  <si>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</si>
  <si>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</si>
  <si>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</si>
  <si>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</si>
  <si>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</si>
  <si>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</si>
  <si>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</si>
  <si>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</si>
  <si>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</si>
  <si>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</si>
  <si>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</si>
  <si>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</si>
  <si>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</si>
  <si>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</si>
  <si>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</si>
  <si>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</si>
  <si>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</si>
  <si>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</si>
  <si>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</si>
  <si>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</si>
  <si>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</si>
  <si>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</si>
  <si>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</si>
  <si>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</si>
  <si>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</si>
  <si>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</si>
  <si>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</si>
  <si>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</si>
  <si>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</si>
  <si>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</si>
  <si>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</si>
  <si>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</si>
  <si>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</si>
  <si>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</si>
  <si>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</si>
  <si>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</si>
  <si>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</si>
  <si>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</si>
  <si>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</si>
  <si>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</si>
  <si>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</si>
  <si>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</si>
  <si>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</si>
  <si>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</si>
  <si>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</si>
  <si>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</si>
  <si>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</si>
  <si>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</si>
  <si>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</si>
  <si>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</si>
  <si>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</si>
  <si>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</si>
  <si>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</si>
  <si>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</si>
  <si>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</si>
  <si>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</si>
  <si>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</si>
  <si>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</si>
  <si>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</si>
  <si>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</si>
  <si>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</si>
  <si>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</si>
  <si>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</si>
  <si>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</si>
  <si>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</si>
  <si>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</si>
  <si>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</si>
  <si>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</si>
  <si>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</si>
  <si>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</si>
  <si>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</si>
  <si>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</si>
  <si>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</si>
  <si>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</si>
  <si>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</si>
  <si>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</si>
  <si>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</si>
  <si>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</si>
  <si>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</si>
  <si>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</si>
  <si>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</si>
  <si>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</si>
  <si>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</si>
  <si>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</si>
  <si>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</si>
  <si>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</si>
  <si>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</si>
  <si>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</si>
  <si>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</si>
  <si>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</si>
  <si>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</si>
  <si>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</si>
  <si>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</si>
  <si>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</si>
  <si>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</si>
  <si>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</si>
  <si>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</si>
  <si>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</si>
  <si>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</si>
  <si>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</si>
  <si>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</si>
  <si>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</si>
  <si>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</si>
  <si>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</si>
  <si>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</si>
  <si>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</si>
  <si>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</si>
  <si>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</si>
  <si>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</si>
  <si>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</si>
  <si>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</si>
  <si>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</si>
  <si>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</si>
  <si>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</si>
  <si>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</si>
  <si>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</si>
  <si>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</si>
  <si>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</si>
  <si>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</si>
  <si>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</si>
  <si>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</si>
  <si>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</si>
  <si>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</si>
  <si>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</si>
  <si>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</si>
  <si>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</si>
  <si>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</si>
  <si>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</si>
  <si>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</si>
  <si>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</si>
  <si>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</si>
  <si>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</si>
  <si>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</si>
  <si>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</si>
  <si>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</si>
  <si>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</si>
  <si>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</si>
  <si>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</si>
  <si>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</si>
  <si>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</si>
  <si>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</si>
  <si>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</si>
  <si>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</si>
  <si>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</si>
  <si>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</si>
  <si>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</si>
  <si>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</si>
  <si>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</si>
  <si>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</si>
  <si>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</si>
  <si>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</si>
  <si>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</si>
  <si>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</si>
  <si>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</si>
  <si>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</si>
  <si>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</si>
  <si>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</si>
  <si>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</si>
  <si>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</si>
  <si>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</si>
  <si>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</si>
  <si>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</si>
  <si>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</si>
  <si>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</si>
  <si>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</si>
  <si>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</si>
  <si>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</si>
  <si>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</si>
  <si>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</si>
  <si>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</si>
  <si>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</si>
  <si>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</si>
  <si>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</si>
  <si>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</si>
  <si>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</si>
  <si>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</si>
  <si>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</si>
  <si>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</si>
  <si>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</si>
  <si>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</si>
  <si>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</si>
  <si>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</si>
  <si>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</si>
  <si>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</si>
  <si>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</si>
  <si>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</si>
  <si>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</si>
  <si>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</si>
  <si>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</si>
  <si>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</si>
  <si>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</si>
  <si>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</si>
  <si>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</si>
  <si>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</si>
  <si>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</si>
  <si>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</si>
  <si>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</si>
  <si>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</si>
  <si>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</si>
  <si>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</si>
  <si>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</si>
  <si>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</si>
  <si>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</si>
  <si>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</si>
  <si>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</si>
  <si>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</si>
  <si>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</si>
  <si>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</si>
  <si>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</si>
  <si>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</si>
  <si>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</si>
  <si>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</si>
  <si>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</si>
  <si>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</si>
  <si>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</si>
  <si>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</si>
  <si>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</si>
  <si>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</si>
  <si>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</si>
  <si>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</si>
  <si>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</si>
  <si>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</si>
  <si>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</si>
  <si>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</si>
  <si>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</si>
  <si>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</si>
  <si>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</si>
  <si>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</si>
  <si>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</si>
  <si>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</si>
  <si>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</si>
  <si>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</si>
  <si>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</si>
  <si>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</si>
  <si>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</si>
  <si>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</si>
  <si>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</si>
  <si>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</si>
  <si>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</si>
  <si>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</si>
  <si>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</si>
  <si>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</si>
  <si>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</si>
  <si>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</si>
  <si>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</si>
  <si>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</si>
  <si>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</si>
  <si>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</si>
  <si>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</si>
  <si>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</si>
  <si>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</si>
  <si>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</si>
  <si>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</si>
  <si>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</si>
  <si>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</si>
  <si>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</si>
  <si>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</si>
  <si>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</si>
  <si>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</si>
  <si>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</si>
  <si>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</si>
  <si>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</si>
  <si>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</si>
  <si>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</si>
  <si>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</si>
  <si>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</si>
  <si>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</si>
  <si>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</si>
  <si>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</si>
  <si>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</si>
  <si>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</si>
  <si>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</si>
  <si>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</si>
  <si>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</si>
  <si>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</si>
  <si>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</si>
  <si>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</si>
  <si>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</si>
  <si>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</si>
  <si>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</si>
  <si>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</si>
  <si>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</si>
  <si>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</si>
  <si>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</si>
  <si>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</si>
  <si>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</si>
  <si>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</si>
  <si>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</si>
  <si>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</si>
  <si>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</si>
  <si>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</si>
  <si>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</si>
  <si>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</si>
  <si>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</si>
  <si>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</si>
  <si>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</si>
  <si>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</si>
  <si>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</si>
  <si>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</si>
  <si>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</si>
  <si>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</si>
  <si>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</si>
  <si>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</si>
  <si>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</si>
  <si>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</si>
  <si>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</si>
  <si>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</si>
  <si>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</si>
  <si>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</si>
  <si>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</si>
  <si>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</si>
  <si>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</si>
  <si>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</si>
  <si>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</si>
  <si>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</si>
  <si>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</si>
  <si>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</si>
  <si>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</si>
  <si>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</si>
  <si>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</si>
  <si>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</si>
  <si>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</si>
  <si>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</si>
  <si>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</si>
  <si>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</si>
  <si>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</si>
  <si>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</si>
  <si>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</si>
  <si>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</si>
  <si>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</si>
  <si>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</si>
  <si>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</si>
  <si>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</si>
  <si>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</si>
  <si>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</si>
  <si>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</si>
  <si>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</si>
  <si>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</si>
  <si>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</si>
  <si>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</si>
  <si>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</si>
  <si>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</si>
  <si>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</si>
  <si>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</si>
  <si>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</si>
  <si>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</si>
  <si>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</si>
  <si>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</si>
  <si>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</si>
  <si>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</si>
  <si>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</si>
  <si>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</si>
  <si>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</si>
  <si>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</si>
  <si>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</si>
  <si>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</si>
  <si>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</si>
  <si>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</si>
  <si>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</si>
  <si>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</si>
  <si>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</si>
  <si>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</si>
  <si>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</si>
  <si>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</si>
  <si>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</si>
  <si>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</si>
  <si>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</si>
  <si>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</si>
  <si>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</si>
  <si>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</si>
  <si>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</si>
  <si>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</si>
  <si>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</si>
  <si>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</si>
  <si>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</si>
  <si>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</si>
  <si>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</si>
  <si>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</si>
  <si>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</si>
  <si>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</si>
  <si>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</si>
  <si>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</si>
  <si>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</si>
  <si>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</si>
  <si>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</si>
  <si>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</si>
  <si>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</si>
  <si>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</si>
  <si>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</si>
  <si>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</si>
  <si>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</si>
  <si>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</si>
  <si>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</si>
  <si>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</si>
  <si>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</si>
  <si>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</si>
  <si>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</si>
  <si>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</si>
  <si>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</si>
  <si>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</si>
  <si>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</si>
  <si>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</si>
  <si>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</si>
  <si>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</si>
  <si>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</si>
  <si>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</si>
  <si>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</si>
  <si>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</si>
  <si>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</si>
  <si>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</si>
  <si>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</si>
  <si>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</si>
  <si>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</si>
  <si>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</si>
  <si>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</si>
  <si>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</si>
  <si>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</si>
  <si>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</si>
  <si>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</si>
  <si>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</si>
  <si>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</si>
  <si>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</si>
  <si>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</si>
  <si>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</si>
  <si>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</si>
  <si>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</si>
  <si>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</si>
  <si>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</si>
  <si>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</si>
  <si>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</si>
  <si>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</si>
  <si>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</si>
  <si>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</si>
  <si>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</si>
  <si>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</si>
  <si>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</si>
  <si>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</si>
  <si>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</si>
  <si>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</si>
  <si>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</si>
  <si>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</si>
  <si>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</si>
  <si>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</si>
  <si>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</si>
  <si>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</si>
  <si>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</si>
  <si>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</si>
  <si>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</si>
  <si>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</si>
  <si>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</si>
  <si>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</si>
  <si>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</si>
  <si>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</si>
  <si>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</si>
  <si>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</si>
  <si>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</si>
  <si>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</si>
  <si>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</si>
  <si>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</si>
  <si>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</si>
  <si>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</si>
  <si>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</si>
  <si>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</si>
  <si>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</si>
  <si>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</si>
  <si>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</si>
  <si>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</si>
  <si>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</si>
  <si>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</si>
  <si>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</si>
  <si>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</si>
  <si>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</si>
  <si>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</si>
  <si>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</si>
  <si>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</si>
  <si>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</si>
  <si>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</si>
  <si>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</si>
  <si>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</si>
  <si>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</si>
  <si>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</si>
  <si>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</si>
  <si>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</si>
  <si>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</si>
  <si>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</si>
  <si>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</si>
  <si>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</si>
  <si>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</si>
  <si>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</si>
  <si>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</si>
  <si>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</si>
  <si>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</si>
  <si>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</si>
  <si>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</si>
  <si>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</si>
  <si>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</si>
  <si>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</si>
  <si>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</si>
  <si>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</si>
  <si>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</si>
  <si>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</si>
  <si>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</si>
  <si>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</si>
  <si>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</si>
  <si>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</si>
  <si>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</si>
  <si>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</si>
  <si>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</si>
  <si>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</si>
  <si>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</si>
  <si>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</si>
  <si>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</si>
  <si>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</si>
  <si>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</si>
  <si>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</si>
  <si>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</si>
  <si>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</si>
  <si>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</si>
  <si>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</si>
  <si>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</si>
  <si>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</si>
  <si>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</si>
  <si>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</si>
  <si>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</si>
  <si>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</si>
  <si>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</si>
  <si>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</si>
  <si>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</si>
  <si>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</si>
  <si>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</si>
  <si>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</si>
  <si>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</si>
  <si>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</si>
  <si>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</si>
  <si>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</si>
  <si>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</si>
  <si>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</si>
  <si>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</si>
  <si>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</si>
  <si>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</si>
  <si>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</si>
  <si>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</si>
  <si>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</si>
  <si>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</si>
  <si>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</si>
  <si>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</si>
  <si>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</si>
  <si>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</si>
  <si>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</si>
  <si>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</si>
  <si>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</si>
  <si>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</si>
  <si>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</si>
  <si>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</si>
  <si>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</si>
  <si>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</si>
  <si>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</si>
  <si>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</si>
  <si>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</si>
  <si>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</si>
  <si>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</si>
  <si>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</si>
  <si>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</si>
  <si>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</si>
  <si>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</si>
  <si>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</si>
  <si>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</si>
  <si>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</si>
  <si>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</si>
  <si>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</si>
  <si>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</si>
  <si>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</si>
  <si>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</si>
  <si>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</si>
  <si>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</si>
  <si>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</si>
  <si>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</si>
  <si>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</si>
  <si>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</si>
  <si>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</si>
  <si>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</si>
  <si>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</si>
  <si>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</si>
  <si>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</si>
  <si>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</si>
  <si>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</si>
  <si>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</si>
  <si>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</si>
  <si>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</si>
  <si>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</si>
  <si>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</si>
  <si>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</si>
  <si>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</si>
  <si>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</si>
  <si>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</si>
  <si>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</si>
  <si>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</si>
  <si>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</si>
  <si>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</si>
  <si>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</si>
  <si>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</si>
  <si>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</si>
  <si>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</si>
  <si>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</si>
  <si>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</si>
  <si>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</si>
  <si>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</si>
  <si>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</si>
  <si>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</si>
  <si>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</si>
  <si>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</si>
  <si>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</si>
  <si>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</si>
  <si>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</si>
  <si>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</si>
  <si>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</si>
  <si>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</si>
  <si>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</si>
  <si>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</si>
  <si>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</si>
  <si>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</si>
  <si>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</si>
  <si>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</si>
  <si>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</si>
  <si>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</si>
  <si>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</si>
  <si>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</si>
  <si>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</si>
  <si>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</si>
  <si>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</si>
  <si>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</si>
  <si>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</si>
  <si>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</si>
  <si>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</si>
  <si>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</si>
  <si>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</si>
  <si>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</si>
  <si>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</si>
  <si>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</si>
  <si>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</si>
  <si>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</si>
  <si>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</si>
  <si>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</si>
  <si>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</si>
  <si>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</si>
  <si>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</si>
  <si>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</si>
  <si>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</si>
  <si>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</si>
  <si>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</si>
  <si>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</si>
  <si>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</si>
  <si>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</si>
  <si>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</si>
  <si>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</si>
  <si>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</si>
  <si>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</si>
  <si>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</si>
  <si>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</si>
  <si>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</si>
  <si>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</si>
  <si>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</si>
  <si>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</si>
  <si>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</si>
  <si>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</si>
  <si>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</si>
  <si>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</si>
  <si>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</si>
  <si>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</si>
  <si>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</si>
  <si>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</si>
  <si>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</si>
  <si>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</si>
  <si>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</si>
  <si>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</si>
  <si>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</si>
  <si>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</si>
  <si>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</si>
  <si>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</si>
  <si>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</si>
  <si>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</si>
  <si>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</si>
  <si>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</si>
  <si>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</si>
  <si>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</si>
  <si>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</si>
  <si>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</si>
  <si>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</si>
  <si>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</si>
  <si>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</si>
  <si>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</si>
  <si>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</si>
  <si>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</si>
  <si>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</si>
  <si>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</si>
  <si>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</si>
  <si>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</si>
  <si>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</si>
  <si>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</si>
  <si>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</si>
  <si>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</si>
  <si>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</si>
  <si>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</si>
  <si>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</si>
  <si>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</si>
  <si>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</si>
  <si>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</si>
  <si>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</si>
  <si>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</si>
  <si>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</si>
  <si>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</si>
  <si>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</si>
  <si>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</si>
  <si>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</si>
  <si>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</si>
  <si>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</si>
  <si>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</si>
  <si>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</si>
  <si>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</si>
  <si>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</si>
  <si>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</si>
  <si>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</si>
  <si>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</si>
  <si>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</si>
  <si>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</si>
  <si>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</si>
  <si>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</si>
  <si>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</si>
  <si>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</si>
  <si>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</si>
  <si>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</si>
  <si>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</si>
  <si>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</si>
  <si>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</si>
  <si>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</si>
  <si>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</si>
  <si>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</si>
  <si>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</si>
  <si>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</si>
  <si>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</si>
  <si>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</si>
  <si>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</si>
  <si>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</si>
  <si>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</si>
  <si>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</si>
  <si>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</si>
  <si>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</si>
  <si>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</si>
  <si>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</si>
  <si>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</si>
  <si>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</si>
  <si>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</si>
  <si>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</si>
  <si>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</si>
  <si>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</si>
  <si>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</si>
  <si>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</si>
  <si>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</si>
  <si>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</si>
  <si>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</si>
  <si>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</si>
  <si>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</si>
  <si>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</si>
  <si>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</si>
  <si>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</si>
  <si>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</si>
  <si>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</si>
  <si>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</si>
  <si>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</si>
  <si>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</si>
  <si>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</si>
  <si>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</si>
  <si>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</si>
  <si>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</si>
  <si>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</si>
  <si>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</si>
  <si>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</si>
  <si>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</si>
  <si>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</si>
  <si>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</si>
  <si>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</si>
  <si>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</si>
  <si>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</si>
  <si>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</si>
  <si>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</si>
  <si>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</si>
  <si>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</si>
  <si>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</si>
  <si>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</si>
  <si>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</si>
  <si>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</si>
  <si>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</si>
  <si>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</si>
  <si>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</si>
  <si>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</si>
  <si>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</si>
  <si>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</si>
  <si>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</si>
  <si>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</si>
  <si>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</si>
  <si>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</si>
  <si>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</si>
  <si>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</si>
  <si>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</si>
  <si>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</si>
  <si>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</si>
  <si>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</si>
  <si>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</si>
  <si>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</si>
  <si>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</si>
  <si>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</si>
  <si>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</si>
  <si>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</si>
  <si>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</si>
  <si>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</si>
  <si>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</si>
  <si>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</si>
  <si>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</si>
  <si>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</si>
  <si>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</si>
  <si>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</si>
  <si>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</si>
  <si>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</si>
  <si>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</si>
  <si>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</si>
  <si>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</si>
  <si>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</si>
  <si>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</si>
  <si>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</si>
  <si>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</si>
  <si>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</si>
  <si>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</si>
  <si>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</si>
  <si>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</si>
  <si>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</si>
  <si>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</si>
  <si>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</si>
  <si>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</si>
  <si>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</si>
  <si>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</si>
  <si>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</si>
  <si>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</si>
  <si>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</si>
  <si>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</si>
  <si>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</si>
  <si>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</si>
  <si>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</si>
  <si>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</si>
  <si>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</si>
  <si>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</si>
  <si>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</si>
  <si>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</si>
  <si>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</si>
  <si>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</si>
  <si>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</si>
  <si>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</si>
  <si>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</si>
  <si>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</si>
  <si>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</si>
  <si>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</si>
  <si>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</si>
  <si>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</si>
  <si>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</si>
  <si>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</si>
  <si>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</si>
  <si>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</si>
  <si>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</si>
  <si>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</si>
  <si>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</si>
  <si>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</si>
  <si>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</si>
  <si>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</si>
  <si>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</si>
  <si>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</si>
  <si>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</si>
  <si>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</si>
  <si>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</si>
  <si>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</si>
  <si>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</si>
  <si>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</si>
  <si>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</si>
  <si>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</si>
  <si>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</si>
  <si>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</si>
  <si>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</si>
  <si>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</si>
  <si>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</si>
  <si>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</si>
  <si>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</si>
  <si>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</si>
  <si>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</si>
  <si>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</si>
  <si>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</si>
  <si>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</si>
  <si>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</si>
  <si>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</si>
  <si>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</si>
  <si>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</si>
  <si>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</si>
  <si>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</si>
  <si>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</si>
  <si>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</si>
  <si>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</si>
  <si>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</si>
  <si>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</si>
  <si>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</si>
  <si>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</si>
  <si>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</si>
  <si>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</si>
  <si>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</si>
  <si>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</si>
  <si>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</si>
  <si>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</si>
  <si>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</si>
  <si>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</si>
  <si>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</si>
  <si>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</si>
  <si>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</si>
  <si>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</si>
  <si>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</si>
  <si>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</si>
  <si>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</si>
  <si>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</si>
  <si>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</si>
  <si>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</si>
  <si>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</si>
  <si>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</si>
  <si>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</si>
  <si>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</si>
  <si>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</si>
  <si>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</si>
  <si>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</si>
  <si>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</si>
  <si>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</si>
  <si>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</si>
  <si>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</si>
  <si>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</si>
  <si>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</si>
  <si>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</si>
  <si>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</si>
  <si>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</si>
  <si>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</si>
  <si>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</si>
  <si>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</si>
  <si>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</si>
  <si>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</si>
  <si>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</si>
  <si>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</si>
  <si>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</si>
  <si>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</si>
  <si>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</si>
  <si>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</si>
  <si>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</si>
  <si>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</si>
  <si>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</si>
  <si>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</si>
  <si>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</si>
  <si>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</si>
  <si>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</si>
  <si>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</si>
  <si>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</si>
  <si>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</si>
  <si>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</si>
  <si>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</si>
  <si>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</si>
  <si>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</si>
  <si>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</si>
  <si>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</si>
  <si>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</si>
  <si>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</si>
  <si>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</si>
  <si>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</si>
  <si>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</si>
  <si>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</si>
  <si>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</si>
  <si>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</si>
  <si>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</si>
  <si>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</si>
  <si>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</si>
  <si>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</si>
  <si>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</si>
  <si>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</si>
  <si>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</si>
  <si>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</si>
  <si>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</si>
  <si>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</si>
  <si>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</si>
  <si>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</si>
  <si>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</si>
  <si>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</si>
  <si>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</si>
  <si>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</si>
  <si>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</si>
  <si>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</si>
  <si>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</si>
  <si>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</si>
  <si>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</si>
  <si>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</si>
  <si>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</si>
  <si>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</si>
  <si>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</si>
  <si>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</si>
  <si>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</si>
  <si>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</si>
  <si>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</si>
  <si>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</si>
  <si>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</si>
  <si>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</si>
  <si>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</si>
  <si>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</si>
  <si>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</si>
  <si>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</si>
  <si>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</si>
  <si>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</si>
  <si>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</si>
  <si>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</si>
  <si>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</si>
  <si>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</si>
  <si>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</si>
  <si>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</si>
  <si>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</si>
  <si>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</si>
  <si>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</si>
  <si>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</si>
  <si>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</si>
  <si>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</si>
  <si>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</si>
  <si>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</si>
  <si>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</si>
  <si>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</si>
  <si>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</si>
  <si>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</si>
  <si>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</si>
  <si>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</si>
  <si>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</si>
  <si>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</si>
  <si>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</si>
  <si>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</si>
  <si>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</si>
  <si>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</si>
  <si>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</si>
  <si>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</si>
  <si>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</si>
  <si>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</si>
  <si>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</si>
  <si>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</si>
  <si>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</si>
  <si>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</si>
  <si>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</si>
  <si>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</si>
  <si>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</si>
  <si>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</si>
  <si>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</si>
  <si>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</si>
  <si>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</si>
  <si>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</si>
  <si>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</si>
  <si>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</si>
  <si>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</si>
  <si>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</si>
  <si>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</si>
  <si>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</si>
  <si>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</si>
  <si>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</si>
  <si>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</si>
  <si>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</si>
  <si>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</si>
  <si>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</si>
  <si>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</si>
  <si>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</si>
  <si>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</si>
  <si>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</si>
  <si>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</si>
  <si>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</si>
  <si>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</si>
  <si>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</si>
  <si>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</si>
  <si>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</si>
  <si>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</si>
  <si>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</si>
  <si>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</si>
  <si>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</si>
  <si>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</si>
  <si>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</si>
  <si>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</si>
  <si>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</si>
  <si>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</si>
  <si>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</si>
  <si>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</si>
  <si>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</si>
  <si>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</si>
  <si>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</si>
  <si>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</si>
  <si>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</si>
  <si>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</si>
  <si>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</si>
  <si>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</si>
  <si>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</si>
  <si>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</si>
  <si>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</si>
  <si>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</si>
  <si>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</si>
  <si>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</si>
  <si>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</si>
  <si>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</si>
  <si>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</si>
  <si>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</si>
  <si>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</si>
  <si>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</si>
  <si>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</si>
  <si>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</si>
  <si>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</si>
  <si>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</si>
  <si>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</si>
  <si>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</si>
  <si>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</si>
  <si>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</si>
  <si>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</si>
  <si>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</si>
  <si>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</si>
  <si>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</si>
  <si>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</si>
  <si>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</si>
  <si>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</si>
  <si>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</si>
  <si>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</si>
  <si>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</si>
  <si>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</si>
  <si>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</si>
  <si>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</si>
  <si>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</si>
  <si>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</si>
  <si>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</si>
  <si>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</si>
  <si>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</si>
  <si>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</si>
  <si>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</si>
  <si>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</si>
  <si>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</si>
  <si>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</si>
  <si>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</si>
  <si>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</si>
  <si>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</si>
  <si>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</si>
  <si>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</si>
  <si>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</si>
  <si>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</si>
  <si>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</si>
  <si>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</si>
  <si>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</si>
  <si>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</si>
  <si>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</si>
  <si>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</si>
  <si>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</si>
  <si>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</si>
  <si>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</si>
  <si>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</si>
  <si>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</si>
  <si>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</si>
  <si>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</si>
  <si>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</si>
  <si>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</si>
  <si>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</si>
  <si>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</si>
  <si>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</si>
  <si>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</si>
  <si>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</si>
  <si>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</si>
  <si>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</si>
  <si>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</si>
  <si>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</si>
  <si>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</si>
  <si>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</si>
  <si>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</si>
  <si>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</si>
  <si>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</si>
  <si>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</si>
  <si>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</si>
  <si>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</si>
  <si>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</si>
  <si>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</si>
  <si>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</si>
  <si>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</si>
  <si>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</si>
  <si>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</si>
  <si>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</si>
  <si>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</si>
  <si>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</si>
  <si>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</si>
  <si>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</si>
  <si>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</si>
  <si>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</si>
  <si>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</si>
  <si>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</si>
  <si>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</si>
  <si>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</si>
  <si>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</si>
  <si>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</si>
  <si>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</si>
  <si>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</si>
  <si>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</si>
  <si>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</si>
  <si>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</si>
  <si>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</si>
  <si>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</si>
  <si>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</si>
  <si>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</si>
  <si>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</si>
  <si>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</si>
  <si>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</si>
  <si>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</si>
  <si>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</si>
  <si>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</si>
  <si>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</si>
  <si>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</si>
  <si>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</si>
  <si>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</si>
  <si>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</si>
  <si>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</si>
  <si>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</si>
  <si>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</si>
  <si>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</si>
  <si>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</si>
  <si>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</si>
  <si>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</si>
  <si>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</si>
  <si>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</si>
  <si>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</si>
  <si>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</si>
  <si>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</si>
  <si>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</si>
  <si>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</si>
  <si>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</si>
  <si>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</si>
  <si>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</si>
  <si>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</si>
  <si>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</si>
  <si>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</si>
  <si>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</si>
  <si>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</si>
  <si>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</si>
  <si>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</si>
  <si>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</si>
  <si>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</si>
  <si>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</si>
  <si>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</si>
  <si>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</si>
  <si>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</si>
  <si>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</si>
  <si>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</si>
  <si>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</si>
  <si>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</si>
  <si>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</si>
  <si>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</si>
  <si>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</si>
  <si>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</si>
  <si>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</si>
  <si>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</si>
  <si>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</si>
  <si>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</si>
  <si>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</si>
  <si>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</si>
  <si>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</si>
  <si>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</si>
  <si>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</si>
  <si>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</si>
  <si>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</si>
  <si>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</si>
  <si>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</si>
  <si>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</si>
  <si>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</si>
  <si>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</si>
  <si>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</si>
  <si>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</si>
  <si>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</si>
  <si>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</si>
  <si>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</si>
  <si>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</si>
  <si>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</si>
  <si>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</si>
  <si>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</si>
  <si>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</si>
  <si>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</si>
  <si>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</si>
  <si>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</si>
  <si>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</si>
  <si>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</si>
  <si>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</si>
  <si>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</si>
  <si>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</si>
  <si>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</si>
  <si>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</si>
  <si>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</si>
  <si>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</si>
  <si>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</si>
  <si>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</si>
  <si>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</si>
  <si>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</si>
  <si>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</si>
  <si>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</si>
  <si>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</si>
  <si>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</si>
  <si>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</si>
  <si>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</si>
  <si>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</si>
  <si>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</si>
  <si>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</si>
  <si>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</si>
  <si>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</si>
  <si>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</si>
  <si>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</si>
  <si>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</si>
  <si>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</si>
  <si>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</si>
  <si>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</si>
  <si>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</si>
  <si>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</si>
  <si>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</si>
  <si>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</si>
  <si>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</si>
  <si>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</si>
  <si>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</si>
  <si>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</si>
  <si>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</si>
  <si>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</si>
  <si>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</si>
  <si>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</si>
  <si>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</si>
  <si>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</si>
  <si>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</si>
  <si>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</si>
  <si>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</si>
  <si>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</si>
  <si>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</si>
  <si>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</si>
  <si>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</si>
  <si>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</si>
  <si>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</si>
  <si>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</si>
  <si>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</si>
  <si>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</si>
  <si>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</si>
  <si>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</si>
  <si>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</si>
  <si>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</si>
  <si>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</si>
  <si>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</si>
  <si>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</si>
  <si>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</si>
  <si>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</si>
  <si>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</si>
  <si>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</si>
  <si>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</si>
  <si>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</si>
  <si>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</si>
  <si>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</si>
  <si>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</si>
  <si>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</si>
  <si>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</si>
  <si>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</si>
  <si>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</si>
  <si>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</si>
  <si>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</si>
  <si>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</si>
  <si>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</si>
  <si>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</si>
  <si>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</si>
  <si>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</si>
  <si>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</si>
  <si>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</si>
  <si>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</si>
  <si>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</si>
  <si>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</si>
  <si>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</si>
  <si>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</si>
  <si>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</si>
  <si>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</si>
  <si>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</si>
  <si>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</si>
  <si>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</si>
  <si>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</si>
  <si>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</si>
  <si>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</si>
  <si>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</si>
  <si>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</si>
  <si>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</si>
  <si>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</si>
  <si>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</si>
  <si>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</si>
  <si>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</si>
  <si>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</si>
  <si>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</si>
  <si>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</si>
  <si>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</si>
  <si>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</si>
  <si>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</si>
  <si>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</si>
  <si>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</si>
  <si>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</si>
  <si>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</si>
  <si>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</si>
  <si>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</si>
  <si>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</si>
  <si>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</si>
  <si>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</si>
  <si>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</si>
  <si>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</si>
  <si>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</si>
  <si>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</si>
  <si>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</si>
  <si>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</si>
  <si>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</si>
  <si>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</si>
  <si>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</si>
  <si>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</si>
  <si>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</si>
  <si>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</si>
  <si>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</si>
  <si>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</si>
  <si>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</si>
  <si>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</si>
  <si>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</si>
  <si>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</si>
  <si>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</si>
  <si>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</si>
  <si>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</si>
  <si>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</si>
  <si>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</si>
  <si>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</si>
  <si>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</si>
  <si>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</si>
  <si>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</si>
  <si>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</si>
  <si>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</si>
  <si>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</si>
  <si>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</si>
  <si>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</si>
  <si>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</si>
  <si>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</si>
  <si>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</si>
  <si>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</si>
  <si>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</si>
  <si>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</si>
  <si>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</si>
  <si>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</si>
  <si>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</si>
  <si>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</si>
  <si>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</si>
  <si>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</si>
  <si>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</si>
  <si>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</si>
  <si>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</si>
  <si>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</si>
  <si>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</si>
  <si>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</si>
  <si>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</si>
  <si>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</si>
  <si>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</si>
  <si>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</si>
  <si>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</si>
  <si>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</si>
  <si>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</si>
  <si>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</si>
  <si>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</si>
  <si>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</si>
  <si>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</si>
  <si>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</si>
  <si>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</si>
  <si>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</si>
  <si>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</si>
  <si>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</si>
  <si>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</si>
  <si>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</si>
  <si>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</si>
  <si>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</si>
  <si>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</si>
  <si>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</si>
  <si>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</si>
  <si>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</si>
  <si>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</si>
  <si>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</si>
  <si>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</si>
  <si>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</si>
  <si>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</si>
  <si>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</si>
  <si>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</si>
  <si>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</si>
  <si>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</si>
  <si>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</si>
  <si>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</si>
  <si>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</si>
  <si>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</si>
  <si>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</si>
  <si>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</si>
  <si>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</si>
  <si>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</si>
  <si>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</si>
  <si>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</si>
  <si>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</si>
  <si>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</si>
  <si>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</si>
  <si>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</si>
  <si>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</si>
  <si>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</si>
  <si>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</si>
  <si>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</si>
  <si>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</si>
  <si>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</si>
  <si>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</si>
  <si>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</si>
  <si>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</si>
  <si>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</si>
  <si>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</si>
  <si>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</si>
  <si>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</si>
  <si>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</si>
  <si>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</si>
  <si>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</si>
  <si>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</si>
  <si>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</si>
  <si>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</si>
  <si>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</si>
  <si>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</si>
  <si>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</si>
  <si>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</si>
  <si>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</si>
  <si>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</si>
  <si>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</si>
  <si>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</si>
  <si>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</si>
  <si>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</si>
  <si>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</si>
  <si>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</si>
  <si>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</si>
  <si>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</si>
  <si>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</si>
  <si>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</si>
  <si>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</si>
  <si>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</si>
  <si>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</si>
  <si>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</si>
  <si>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</si>
  <si>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</si>
  <si>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</si>
  <si>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</si>
  <si>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</si>
  <si>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</si>
  <si>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</si>
  <si>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</si>
  <si>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</si>
  <si>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</si>
  <si>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</si>
  <si>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</si>
  <si>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</si>
  <si>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</si>
  <si>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</si>
  <si>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</si>
  <si>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</si>
  <si>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</si>
  <si>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</si>
  <si>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</si>
  <si>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</si>
  <si>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</si>
  <si>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</si>
  <si>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</si>
  <si>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</si>
  <si>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</si>
  <si>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</si>
  <si>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</si>
  <si>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</si>
  <si>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</si>
  <si>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</si>
  <si>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</si>
  <si>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</si>
  <si>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</si>
  <si>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</si>
  <si>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</si>
  <si>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</si>
  <si>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</si>
  <si>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</si>
  <si>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</si>
  <si>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</si>
  <si>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</si>
  <si>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</si>
  <si>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</si>
  <si>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</si>
  <si>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</si>
  <si>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</si>
  <si>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</si>
  <si>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</si>
  <si>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</si>
  <si>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</si>
  <si>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</si>
  <si>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</si>
  <si>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</si>
  <si>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</si>
  <si>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</si>
  <si>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</si>
  <si>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</si>
  <si>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</si>
  <si>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</si>
  <si>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</si>
  <si>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</si>
  <si>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</si>
  <si>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</si>
  <si>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</si>
  <si>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</si>
  <si>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</si>
  <si>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</si>
  <si>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</si>
  <si>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</si>
  <si>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</si>
  <si>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</si>
  <si>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</si>
  <si>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</si>
  <si>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</si>
  <si>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</si>
  <si>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</si>
  <si>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</si>
  <si>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</si>
  <si>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</si>
  <si>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</si>
  <si>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</si>
  <si>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</si>
  <si>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</si>
  <si>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</si>
  <si>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</si>
  <si>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</si>
  <si>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</si>
  <si>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</si>
  <si>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</si>
  <si>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</si>
  <si>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</si>
  <si>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</si>
  <si>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</si>
  <si>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</si>
  <si>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</si>
  <si>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</si>
  <si>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</si>
  <si>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</si>
  <si>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</si>
  <si>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</si>
  <si>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</si>
  <si>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</si>
  <si>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</si>
  <si>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</si>
  <si>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</si>
  <si>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</si>
  <si>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</si>
  <si>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</si>
  <si>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</si>
  <si>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</si>
  <si>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</si>
  <si>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</si>
  <si>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</si>
  <si>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</si>
  <si>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</si>
  <si>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</si>
  <si>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</si>
  <si>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</si>
  <si>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</si>
  <si>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</si>
  <si>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</si>
  <si>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</si>
  <si>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</si>
  <si>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</si>
  <si>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</si>
  <si>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</si>
  <si>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</si>
  <si>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</si>
  <si>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</si>
  <si>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</si>
  <si>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</si>
  <si>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</si>
  <si>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</si>
  <si>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</si>
  <si>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</si>
  <si>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</si>
  <si>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</si>
  <si>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</si>
  <si>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</si>
  <si>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</si>
  <si>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</si>
  <si>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</si>
  <si>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</si>
  <si>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</si>
  <si>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</si>
  <si>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</si>
  <si>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</si>
  <si>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</si>
  <si>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</si>
  <si>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</si>
  <si>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</si>
  <si>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</si>
  <si>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</si>
  <si>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</si>
  <si>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</si>
  <si>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</si>
  <si>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</si>
  <si>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</si>
  <si>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</si>
  <si>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</si>
  <si>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</si>
  <si>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</si>
  <si>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</si>
  <si>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</si>
  <si>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</si>
  <si>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</si>
  <si>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</si>
  <si>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</si>
  <si>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</si>
  <si>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</si>
  <si>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</si>
  <si>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</si>
  <si>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</si>
  <si>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</si>
  <si>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</si>
  <si>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</si>
  <si>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</si>
  <si>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</si>
  <si>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</si>
  <si>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</si>
  <si>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</si>
  <si>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</si>
  <si>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</si>
  <si>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</si>
  <si>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</si>
  <si>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</si>
  <si>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</si>
  <si>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</si>
  <si>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</si>
  <si>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</si>
  <si>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</si>
  <si>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</si>
  <si>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</si>
  <si>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</si>
  <si>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</si>
  <si>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</si>
  <si>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</si>
  <si>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</si>
  <si>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</si>
  <si>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</si>
  <si>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</si>
  <si>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</si>
  <si>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</si>
  <si>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</si>
  <si>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</si>
  <si>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</si>
  <si>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</si>
  <si>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</si>
  <si>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</si>
  <si>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</si>
  <si>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</si>
  <si>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</si>
  <si>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</si>
  <si>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</si>
  <si>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</si>
  <si>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</si>
  <si>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</si>
  <si>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</si>
  <si>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</si>
  <si>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</si>
  <si>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</si>
  <si>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</si>
  <si>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</si>
  <si>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</si>
  <si>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</si>
  <si>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</si>
  <si>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</si>
  <si>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</si>
  <si>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</si>
  <si>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</si>
  <si>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</si>
  <si>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</si>
  <si>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</si>
  <si>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</si>
  <si>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</si>
  <si>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</si>
  <si>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</si>
  <si>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</si>
  <si>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</si>
  <si>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</si>
  <si>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</si>
  <si>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</si>
  <si>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</si>
  <si>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</si>
  <si>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</si>
  <si>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</si>
  <si>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</si>
  <si>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</si>
  <si>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</si>
  <si>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</si>
  <si>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</si>
  <si>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</si>
  <si>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</si>
  <si>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</si>
  <si>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</si>
  <si>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</si>
  <si>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</si>
  <si>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</si>
  <si>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</si>
  <si>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</si>
  <si>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</si>
  <si>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</si>
  <si>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</si>
  <si>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</si>
  <si>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</si>
  <si>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</si>
  <si>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</si>
  <si>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</si>
  <si>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</si>
  <si>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</si>
  <si>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</si>
  <si>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</si>
  <si>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</si>
  <si>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</si>
  <si>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</si>
  <si>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</si>
  <si>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</si>
  <si>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</si>
  <si>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</si>
  <si>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</si>
  <si>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</si>
  <si>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</si>
  <si>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</si>
  <si>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</si>
  <si>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</si>
  <si>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</si>
  <si>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</si>
  <si>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</si>
  <si>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</si>
  <si>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</si>
  <si>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</si>
  <si>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</si>
  <si>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</si>
  <si>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</si>
  <si>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</si>
  <si>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</si>
  <si>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</si>
  <si>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</si>
  <si>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</si>
  <si>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</si>
  <si>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</si>
  <si>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</si>
  <si>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</si>
  <si>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</si>
  <si>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</si>
  <si>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</si>
  <si>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</si>
  <si>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</si>
  <si>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</si>
  <si>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</si>
  <si>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</si>
  <si>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</si>
  <si>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</si>
  <si>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</si>
  <si>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</si>
  <si>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</si>
  <si>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</si>
  <si>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</si>
  <si>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</si>
  <si>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</si>
  <si>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</si>
  <si>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</si>
  <si>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</si>
  <si>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</si>
  <si>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</si>
  <si>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</si>
  <si>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</si>
  <si>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</si>
  <si>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</si>
  <si>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</si>
  <si>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</si>
  <si>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</si>
  <si>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</si>
  <si>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</si>
  <si>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</si>
  <si>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</si>
  <si>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</si>
  <si>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</si>
  <si>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</si>
  <si>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</si>
  <si>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</si>
  <si>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</si>
  <si>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</si>
  <si>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</si>
  <si>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</si>
  <si>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</si>
  <si>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</si>
  <si>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</si>
  <si>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</si>
  <si>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</si>
  <si>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</si>
  <si>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</si>
  <si>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</si>
  <si>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</si>
  <si>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</si>
  <si>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</si>
  <si>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</si>
  <si>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</si>
  <si>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</si>
  <si>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</si>
  <si>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</si>
  <si>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</si>
  <si>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</si>
  <si>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</si>
  <si>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</si>
  <si>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</si>
  <si>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</si>
  <si>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</si>
  <si>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</si>
  <si>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</si>
  <si>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</si>
  <si>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</si>
  <si>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</si>
  <si>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</si>
  <si>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</si>
  <si>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</si>
  <si>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</si>
  <si>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</si>
  <si>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</si>
  <si>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</si>
  <si>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</si>
  <si>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</si>
  <si>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</si>
  <si>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</si>
  <si>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</si>
  <si>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</si>
  <si>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</si>
  <si>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</si>
  <si>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</si>
  <si>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</si>
  <si>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</si>
  <si>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</si>
  <si>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</si>
  <si>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</si>
  <si>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</si>
  <si>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</si>
  <si>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</si>
  <si>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</si>
  <si>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</si>
  <si>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</si>
  <si>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</si>
  <si>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</si>
  <si>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</si>
  <si>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</si>
  <si>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</si>
  <si>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</si>
  <si>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</si>
  <si>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</si>
  <si>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</si>
  <si>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</si>
  <si>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</si>
  <si>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</si>
  <si>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</si>
  <si>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</si>
  <si>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</si>
  <si>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</si>
  <si>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</si>
  <si>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</si>
  <si>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</si>
  <si>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</si>
  <si>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</si>
  <si>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</si>
  <si>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</si>
  <si>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</si>
  <si>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</si>
  <si>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</si>
  <si>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</si>
  <si>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</si>
  <si>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</si>
  <si>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</si>
  <si>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</si>
  <si>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</si>
  <si>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</si>
  <si>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</si>
  <si>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</si>
  <si>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</si>
  <si>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</si>
  <si>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</si>
  <si>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</si>
  <si>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</si>
  <si>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</si>
  <si>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</si>
  <si>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</si>
  <si>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</si>
  <si>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</si>
  <si>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</si>
  <si>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</si>
  <si>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</si>
  <si>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</si>
  <si>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</si>
  <si>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</si>
  <si>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</si>
  <si>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</si>
  <si>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</si>
  <si>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</si>
  <si>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</si>
  <si>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</si>
  <si>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</si>
  <si>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</si>
  <si>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</si>
  <si>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</si>
  <si>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</si>
  <si>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</si>
  <si>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</si>
  <si>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</si>
  <si>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</si>
  <si>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</si>
  <si>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</si>
  <si>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</si>
  <si>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</si>
  <si>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</si>
  <si>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</si>
  <si>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</si>
  <si>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</si>
  <si>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</si>
  <si>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</si>
  <si>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</si>
  <si>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</si>
  <si>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</si>
  <si>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</si>
  <si>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</si>
  <si>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</si>
  <si>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</si>
  <si>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</si>
  <si>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</si>
  <si>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</si>
  <si>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</si>
  <si>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</si>
  <si>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</si>
  <si>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</si>
  <si>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</si>
  <si>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</si>
  <si>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</si>
  <si>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</si>
  <si>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</si>
  <si>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</si>
  <si>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</si>
  <si>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</si>
  <si>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</si>
  <si>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</si>
  <si>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</si>
  <si>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</si>
  <si>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</si>
  <si>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</si>
  <si>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</si>
  <si>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</si>
  <si>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</si>
  <si>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</si>
  <si>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</si>
  <si>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</si>
  <si>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</si>
  <si>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</si>
  <si>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</si>
  <si>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</si>
  <si>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</si>
  <si>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</si>
  <si>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</si>
  <si>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</si>
  <si>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</si>
  <si>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</si>
  <si>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</si>
  <si>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</si>
  <si>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</si>
  <si>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</si>
  <si>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</si>
  <si>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</si>
  <si>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</si>
  <si>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</si>
  <si>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</si>
  <si>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</si>
  <si>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</si>
  <si>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</si>
  <si>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</si>
  <si>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</si>
  <si>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</si>
  <si>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</si>
  <si>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</si>
  <si>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</si>
  <si>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</si>
  <si>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</si>
  <si>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</si>
  <si>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</si>
  <si>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</si>
  <si>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</si>
  <si>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</si>
  <si>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</si>
  <si>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</si>
  <si>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</si>
  <si>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</si>
  <si>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</si>
  <si>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</si>
  <si>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</si>
  <si>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</si>
  <si>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</si>
  <si>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</si>
  <si>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</si>
  <si>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</si>
  <si>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</si>
  <si>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</si>
  <si>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</si>
  <si>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</si>
  <si>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</si>
  <si>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</si>
  <si>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</si>
  <si>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</si>
  <si>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</si>
  <si>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</si>
  <si>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</si>
  <si>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</si>
  <si>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</si>
  <si>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</si>
  <si>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</si>
  <si>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</si>
  <si>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</si>
  <si>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</si>
  <si>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</si>
  <si>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</si>
  <si>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</si>
  <si>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</si>
  <si>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</si>
  <si>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</si>
  <si>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</si>
  <si>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</si>
  <si>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</si>
  <si>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</si>
  <si>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</si>
  <si>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</si>
  <si>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</si>
  <si>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</si>
  <si>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</si>
  <si>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</si>
  <si>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</si>
  <si>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</si>
  <si>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</si>
  <si>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</si>
  <si>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</si>
  <si>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</si>
  <si>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</si>
  <si>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</si>
  <si>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</si>
  <si>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</si>
  <si>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</si>
  <si>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</si>
  <si>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</si>
  <si>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</si>
  <si>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</si>
  <si>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</si>
  <si>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</si>
  <si>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</si>
  <si>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</si>
  <si>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</si>
  <si>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</si>
  <si>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</si>
  <si>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</si>
  <si>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</si>
  <si>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</si>
  <si>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</si>
  <si>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</si>
  <si>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</si>
  <si>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</si>
  <si>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</si>
  <si>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</si>
  <si>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</si>
  <si>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</si>
  <si>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</si>
  <si>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</si>
  <si>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</si>
  <si>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</si>
  <si>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</si>
  <si>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</si>
  <si>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</si>
  <si>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</si>
  <si>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</si>
  <si>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</si>
  <si>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</si>
  <si>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</si>
  <si>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</si>
  <si>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</si>
  <si>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</si>
  <si>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</si>
  <si>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</si>
  <si>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</si>
  <si>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</si>
  <si>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</si>
  <si>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</si>
  <si>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</si>
  <si>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</si>
  <si>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</si>
  <si>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</si>
  <si>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</si>
  <si>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</si>
  <si>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</si>
  <si>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</si>
  <si>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</si>
  <si>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</si>
  <si>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</si>
  <si>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</si>
  <si>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</si>
  <si>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</si>
  <si>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</si>
  <si>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</si>
  <si>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</si>
  <si>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</si>
  <si>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</si>
  <si>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</si>
  <si>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</si>
  <si>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</si>
  <si>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</si>
  <si>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</si>
  <si>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</si>
  <si>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</si>
  <si>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</si>
  <si>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</si>
  <si>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</si>
  <si>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</si>
  <si>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</si>
  <si>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</si>
  <si>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</si>
  <si>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</si>
  <si>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</si>
  <si>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</si>
  <si>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</si>
  <si>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</si>
  <si>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</si>
  <si>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</si>
  <si>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</si>
  <si>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</si>
  <si>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</si>
  <si>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</si>
  <si>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</si>
  <si>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</si>
  <si>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</si>
  <si>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</si>
  <si>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</si>
  <si>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</si>
  <si>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</si>
  <si>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</si>
  <si>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</si>
  <si>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</si>
  <si>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</si>
  <si>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</si>
  <si>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</si>
  <si>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</si>
  <si>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</si>
  <si>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</si>
  <si>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</si>
  <si>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</si>
  <si>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</si>
  <si>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</si>
  <si>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</si>
  <si>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</si>
  <si>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</si>
  <si>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</si>
  <si>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</si>
  <si>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</si>
  <si>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</si>
  <si>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</si>
  <si>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</si>
  <si>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</si>
  <si>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</si>
  <si>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</si>
  <si>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</si>
  <si>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</si>
  <si>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</si>
  <si>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</si>
  <si>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</si>
  <si>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</si>
  <si>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</si>
  <si>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</si>
  <si>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</si>
  <si>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</si>
  <si>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</si>
  <si>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</si>
  <si>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</si>
  <si>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</si>
  <si>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</si>
  <si>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</si>
  <si>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</si>
  <si>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</si>
  <si>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</si>
  <si>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</si>
  <si>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</si>
  <si>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</si>
  <si>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</si>
  <si>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</si>
  <si>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</si>
  <si>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</si>
  <si>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</si>
  <si>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</si>
  <si>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</si>
  <si>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</si>
  <si>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</si>
  <si>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</si>
  <si>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</si>
  <si>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</si>
  <si>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</si>
  <si>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</si>
  <si>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</si>
  <si>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</si>
  <si>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</si>
  <si>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</si>
  <si>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</si>
  <si>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</si>
  <si>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</si>
  <si>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</si>
  <si>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</si>
  <si>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</si>
  <si>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</si>
  <si>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</si>
  <si>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</si>
  <si>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</si>
  <si>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</si>
  <si>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</si>
  <si>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</si>
  <si>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</si>
  <si>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</si>
  <si>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</si>
  <si>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</si>
  <si>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</si>
  <si>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</si>
  <si>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</si>
  <si>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</si>
  <si>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</si>
  <si>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</si>
  <si>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</si>
  <si>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</si>
  <si>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</si>
  <si>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</si>
  <si>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</si>
  <si>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</si>
  <si>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</si>
  <si>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</si>
  <si>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</si>
  <si>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</si>
  <si>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</si>
  <si>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</si>
  <si>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</si>
  <si>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</si>
  <si>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</si>
  <si>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</si>
  <si>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</si>
  <si>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</si>
  <si>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</si>
  <si>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</si>
  <si>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</si>
  <si>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</si>
  <si>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</si>
  <si>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</si>
  <si>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</si>
  <si>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</si>
  <si>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</si>
  <si>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</si>
  <si>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</si>
  <si>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</si>
  <si>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</si>
  <si>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</si>
  <si>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</si>
  <si>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</si>
  <si>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</si>
  <si>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</si>
  <si>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</si>
  <si>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</si>
  <si>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</si>
  <si>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</si>
  <si>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</si>
  <si>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</si>
  <si>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</si>
  <si>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</si>
  <si>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</si>
  <si>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</si>
  <si>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</si>
  <si>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</si>
  <si>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</si>
  <si>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</si>
  <si>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</si>
  <si>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</si>
  <si>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</si>
  <si>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</si>
  <si>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</si>
  <si>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</si>
  <si>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</si>
  <si>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</si>
  <si>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</si>
  <si>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</si>
  <si>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</si>
  <si>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</si>
  <si>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</si>
  <si>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</si>
  <si>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</si>
  <si>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</si>
  <si>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</si>
  <si>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</si>
  <si>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</si>
  <si>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</si>
  <si>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</si>
  <si>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</si>
  <si>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</si>
  <si>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</si>
  <si>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</si>
  <si>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</si>
  <si>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</si>
  <si>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</si>
  <si>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</si>
  <si>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</si>
  <si>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</si>
  <si>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</si>
  <si>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</si>
  <si>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</si>
  <si>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</si>
  <si>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</si>
  <si>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</si>
  <si>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</si>
  <si>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</si>
  <si>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</si>
  <si>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</si>
  <si>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</si>
  <si>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</si>
  <si>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</si>
  <si>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</si>
  <si>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</si>
  <si>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</si>
  <si>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</si>
  <si>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</si>
  <si>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</si>
  <si>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</si>
  <si>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</si>
  <si>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</si>
  <si>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</si>
  <si>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</si>
  <si>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</si>
  <si>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</si>
  <si>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</si>
  <si>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</si>
  <si>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</si>
  <si>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</si>
  <si>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</si>
  <si>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</si>
  <si>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</si>
  <si>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</si>
  <si>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</si>
  <si>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</si>
  <si>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</si>
  <si>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</si>
  <si>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</si>
  <si>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</si>
  <si>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</si>
  <si>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</si>
  <si>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</si>
  <si>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</si>
  <si>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</si>
  <si>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</si>
  <si>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</si>
  <si>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</si>
  <si>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</si>
  <si>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</si>
  <si>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</si>
  <si>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</si>
  <si>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</si>
  <si>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</si>
  <si>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</si>
  <si>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</si>
  <si>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</si>
  <si>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</si>
  <si>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</si>
  <si>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</si>
  <si>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</si>
  <si>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</si>
  <si>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</si>
  <si>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</si>
  <si>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</si>
  <si>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</si>
  <si>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</si>
  <si>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</si>
  <si>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</si>
  <si>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</si>
  <si>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</si>
  <si>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</si>
  <si>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</si>
  <si>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</si>
  <si>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</si>
  <si>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</si>
  <si>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</si>
  <si>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</si>
  <si>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</si>
  <si>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</si>
  <si>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</si>
  <si>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</si>
  <si>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</si>
  <si>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</si>
  <si>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</si>
  <si>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</si>
  <si>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</si>
  <si>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</si>
  <si>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</si>
  <si>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</si>
  <si>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</si>
  <si>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</si>
  <si>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</si>
  <si>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</si>
  <si>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</si>
  <si>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</si>
  <si>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</si>
  <si>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</si>
  <si>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</si>
  <si>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</si>
  <si>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</si>
  <si>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</si>
  <si>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</si>
  <si>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</si>
  <si>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</si>
  <si>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</si>
  <si>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</si>
  <si>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</si>
  <si>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</si>
  <si>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</si>
  <si>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</si>
  <si>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</si>
  <si>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</si>
  <si>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</si>
  <si>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</si>
  <si>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</si>
  <si>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</si>
  <si>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</si>
  <si>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</si>
  <si>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</si>
  <si>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</si>
  <si>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</si>
  <si>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</si>
  <si>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</si>
  <si>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</si>
  <si>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</si>
  <si>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</si>
  <si>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</si>
  <si>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</si>
  <si>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</si>
  <si>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</si>
  <si>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</si>
  <si>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</si>
  <si>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</si>
  <si>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</si>
  <si>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</si>
  <si>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</si>
  <si>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</si>
  <si>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</si>
  <si>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</si>
  <si>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</si>
  <si>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</si>
  <si>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</si>
  <si>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</si>
  <si>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</si>
  <si>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</si>
  <si>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</si>
  <si>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</si>
  <si>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</si>
  <si>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</si>
  <si>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</si>
  <si>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</si>
  <si>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</si>
  <si>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</si>
  <si>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</si>
  <si>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</si>
  <si>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</si>
  <si>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</si>
  <si>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</si>
  <si>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</si>
  <si>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</si>
  <si>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</si>
  <si>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</si>
  <si>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</si>
  <si>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</si>
  <si>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</si>
  <si>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</si>
  <si>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</si>
  <si>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</si>
  <si>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</si>
  <si>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</si>
  <si>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</si>
  <si>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</si>
  <si>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</si>
  <si>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</si>
  <si>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</si>
  <si>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</si>
  <si>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</si>
  <si>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</si>
  <si>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</si>
  <si>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</si>
  <si>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</si>
  <si>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</si>
  <si>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</si>
  <si>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</si>
  <si>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</si>
  <si>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</si>
  <si>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</si>
  <si>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</si>
  <si>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</si>
  <si>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</si>
  <si>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</si>
  <si>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</si>
  <si>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</si>
  <si>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</si>
  <si>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</si>
  <si>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</si>
  <si>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</si>
  <si>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</si>
  <si>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</si>
  <si>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</si>
  <si>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</si>
  <si>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</si>
  <si>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</si>
  <si>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</si>
  <si>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</si>
  <si>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</si>
  <si>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</si>
  <si>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</si>
  <si>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</si>
  <si>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</si>
  <si>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</si>
  <si>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</si>
  <si>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</si>
  <si>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</si>
  <si>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</si>
  <si>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</si>
  <si>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</si>
  <si>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</si>
  <si>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</si>
  <si>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</si>
  <si>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</si>
  <si>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</si>
  <si>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</si>
  <si>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</si>
  <si>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</si>
  <si>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</si>
  <si>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</si>
  <si>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</si>
  <si>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</si>
  <si>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</si>
  <si>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</si>
  <si>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</si>
  <si>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</si>
  <si>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</si>
  <si>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</si>
  <si>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</si>
  <si>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</si>
  <si>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</si>
  <si>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</si>
  <si>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</si>
  <si>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</si>
  <si>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</si>
  <si>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</si>
  <si>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</si>
  <si>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</si>
  <si>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</si>
  <si>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</si>
  <si>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</si>
  <si>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</si>
  <si>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</si>
  <si>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</si>
  <si>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</si>
  <si>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</si>
  <si>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</si>
  <si>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</si>
  <si>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</si>
  <si>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</si>
  <si>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</si>
  <si>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</si>
  <si>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</si>
  <si>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</si>
  <si>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</si>
  <si>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</si>
  <si>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</si>
  <si>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</si>
  <si>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</si>
  <si>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</si>
  <si>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</si>
  <si>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</si>
  <si>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</si>
  <si>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</si>
  <si>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</si>
  <si>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</si>
  <si>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</si>
  <si>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</si>
  <si>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</si>
  <si>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</si>
  <si>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</si>
  <si>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</si>
  <si>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</si>
  <si>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</si>
  <si>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</si>
  <si>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</si>
  <si>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</si>
  <si>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</si>
  <si>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</si>
  <si>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</si>
  <si>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</si>
  <si>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</si>
  <si>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</si>
  <si>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</si>
  <si>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</si>
  <si>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</si>
  <si>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</si>
  <si>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</si>
  <si>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</si>
  <si>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</si>
  <si>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</si>
  <si>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</si>
  <si>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</si>
  <si>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</si>
  <si>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</si>
  <si>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</si>
  <si>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</si>
  <si>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</si>
  <si>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</si>
  <si>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</si>
  <si>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</si>
  <si>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</si>
  <si>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</si>
  <si>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</si>
  <si>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</si>
  <si>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</si>
  <si>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</si>
  <si>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</si>
  <si>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</si>
  <si>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</si>
  <si>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</si>
  <si>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</si>
  <si>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</si>
  <si>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</si>
  <si>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</si>
  <si>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</si>
  <si>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</si>
  <si>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</si>
  <si>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</si>
  <si>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</si>
  <si>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</si>
  <si>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</si>
  <si>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</si>
  <si>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</si>
  <si>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</si>
  <si>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</si>
  <si>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</si>
  <si>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</si>
  <si>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</si>
  <si>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</si>
  <si>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</si>
  <si>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</si>
  <si>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</si>
  <si>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</si>
  <si>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</si>
  <si>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</si>
  <si>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</si>
  <si>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</si>
  <si>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</si>
  <si>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</si>
  <si>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</si>
  <si>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</si>
  <si>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</si>
  <si>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</si>
  <si>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</si>
  <si>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</si>
  <si>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</si>
  <si>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</si>
  <si>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</si>
  <si>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</si>
  <si>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</si>
  <si>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</si>
  <si>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</si>
  <si>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</si>
  <si>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</si>
  <si>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</si>
  <si>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</si>
  <si>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</si>
  <si>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</si>
  <si>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</si>
  <si>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</si>
  <si>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</si>
  <si>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</si>
  <si>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</si>
  <si>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</si>
  <si>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</si>
  <si>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</si>
  <si>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</si>
  <si>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</si>
  <si>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</si>
  <si>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</si>
  <si>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</si>
  <si>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</si>
  <si>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</si>
  <si>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</si>
  <si>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</si>
  <si>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</si>
  <si>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</si>
  <si>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</si>
  <si>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</si>
  <si>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</si>
  <si>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</si>
  <si>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</si>
  <si>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</si>
  <si>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</si>
  <si>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</si>
  <si>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</si>
  <si>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</si>
  <si>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</si>
  <si>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</si>
  <si>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</si>
  <si>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</si>
  <si>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</si>
  <si>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</si>
  <si>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</si>
  <si>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</si>
  <si>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</si>
  <si>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</si>
  <si>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</si>
  <si>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</si>
  <si>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</si>
  <si>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</si>
  <si>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</si>
  <si>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</si>
  <si>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</si>
  <si>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</si>
  <si>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</si>
  <si>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</si>
  <si>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</si>
  <si>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</si>
  <si>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</si>
  <si>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</si>
  <si>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</si>
  <si>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</si>
  <si>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</si>
  <si>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</si>
  <si>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</si>
  <si>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</si>
  <si>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</si>
  <si>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</si>
  <si>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</si>
  <si>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</si>
  <si>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</si>
  <si>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</si>
  <si>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</si>
  <si>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</si>
  <si>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</si>
  <si>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</si>
  <si>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</si>
  <si>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</si>
  <si>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</si>
  <si>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</si>
  <si>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</si>
  <si>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</si>
  <si>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</si>
  <si>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</si>
  <si>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</si>
  <si>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</si>
  <si>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</si>
  <si>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</si>
  <si>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</si>
  <si>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</si>
  <si>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</si>
  <si>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</si>
  <si>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</si>
  <si>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</si>
  <si>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</si>
  <si>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</si>
  <si>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</si>
  <si>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</si>
  <si>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</si>
  <si>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</si>
  <si>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</si>
  <si>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</si>
  <si>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</si>
  <si>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</si>
  <si>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</si>
  <si>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</si>
  <si>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</si>
  <si>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</si>
  <si>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</si>
  <si>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</si>
  <si>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</si>
  <si>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</si>
  <si>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</si>
  <si>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</si>
  <si>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</si>
  <si>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</si>
  <si>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</si>
  <si>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</si>
  <si>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</si>
  <si>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</si>
  <si>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</si>
  <si>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</si>
  <si>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</si>
  <si>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</si>
  <si>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</si>
  <si>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</si>
  <si>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</si>
  <si>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</si>
  <si>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</si>
  <si>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</si>
  <si>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</si>
  <si>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</si>
  <si>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</si>
  <si>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</si>
  <si>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</si>
  <si>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</si>
  <si>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</si>
  <si>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</si>
  <si>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</si>
  <si>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</si>
  <si>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</si>
  <si>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</si>
  <si>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</si>
  <si>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</si>
  <si>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</si>
  <si>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</si>
  <si>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</si>
  <si>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</si>
  <si>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</si>
  <si>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</si>
  <si>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</si>
  <si>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</si>
  <si>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</si>
  <si>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</si>
  <si>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</si>
  <si>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</si>
  <si>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</si>
  <si>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</si>
  <si>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</si>
  <si>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</si>
  <si>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</si>
  <si>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</si>
  <si>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</si>
  <si>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</si>
  <si>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</si>
  <si>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</si>
  <si>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</si>
  <si>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</si>
  <si>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</si>
  <si>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</si>
  <si>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</si>
  <si>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</si>
  <si>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</si>
  <si>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</si>
  <si>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</si>
  <si>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</si>
  <si>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</si>
  <si>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</si>
  <si>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</si>
  <si>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</si>
  <si>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</si>
  <si>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</si>
  <si>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</si>
  <si>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</si>
  <si>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</si>
  <si>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</si>
  <si>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</si>
  <si>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</si>
  <si>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</si>
  <si>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</si>
  <si>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</si>
  <si>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</si>
  <si>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</si>
  <si>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</si>
  <si>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</si>
  <si>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</si>
  <si>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</si>
  <si>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</si>
  <si>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</si>
  <si>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</si>
  <si>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</si>
  <si>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</si>
  <si>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</si>
  <si>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</si>
  <si>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</si>
  <si>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</si>
  <si>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</si>
  <si>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</si>
  <si>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</si>
  <si>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</si>
  <si>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</si>
  <si>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</si>
  <si>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</si>
  <si>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</si>
  <si>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</si>
  <si>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</si>
  <si>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</si>
  <si>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</si>
  <si>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</si>
  <si>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</si>
  <si>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</si>
  <si>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</si>
  <si>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</si>
  <si>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</si>
  <si>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</si>
  <si>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</si>
  <si>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</si>
  <si>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</si>
  <si>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</si>
  <si>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</si>
  <si>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</si>
  <si>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</si>
  <si>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</si>
  <si>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</si>
  <si>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</si>
  <si>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</si>
  <si>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</si>
  <si>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</si>
  <si>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</si>
  <si>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</si>
  <si>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</si>
  <si>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</si>
  <si>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</si>
  <si>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</si>
  <si>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</si>
  <si>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</si>
  <si>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</si>
  <si>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</si>
  <si>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</si>
  <si>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</si>
  <si>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</si>
  <si>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</si>
  <si>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</si>
  <si>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</si>
  <si>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</si>
  <si>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</si>
  <si>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</si>
  <si>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</si>
  <si>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</si>
  <si>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</si>
  <si>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</si>
  <si>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</si>
  <si>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</si>
  <si>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</si>
  <si>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</si>
  <si>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</si>
  <si>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</si>
  <si>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</si>
  <si>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</si>
  <si>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</si>
  <si>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</si>
  <si>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</si>
  <si>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</si>
  <si>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</si>
  <si>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</si>
  <si>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</si>
  <si>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</si>
  <si>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</si>
  <si>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</si>
  <si>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</si>
  <si>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</si>
  <si>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</si>
  <si>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</si>
  <si>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</si>
  <si>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</si>
  <si>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</si>
  <si>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</si>
  <si>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</si>
  <si>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</si>
  <si>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</si>
  <si>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</si>
  <si>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</si>
  <si>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</si>
  <si>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</si>
  <si>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</si>
  <si>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</si>
  <si>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</si>
  <si>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</si>
  <si>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</si>
  <si>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</si>
  <si>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</si>
  <si>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</si>
  <si>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</si>
  <si>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</si>
  <si>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</si>
  <si>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</si>
  <si>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</si>
  <si>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</si>
  <si>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</si>
  <si>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</si>
  <si>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</si>
  <si>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</si>
  <si>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</si>
  <si>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</si>
  <si>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</si>
  <si>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</si>
  <si>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</si>
  <si>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</si>
  <si>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</si>
  <si>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</si>
  <si>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</si>
  <si>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</si>
  <si>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</si>
  <si>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</si>
  <si>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</si>
  <si>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</si>
  <si>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</si>
  <si>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</si>
  <si>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</si>
  <si>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</si>
  <si>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</si>
  <si>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</si>
  <si>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</si>
  <si>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</si>
  <si>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</si>
  <si>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</si>
  <si>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</si>
  <si>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</si>
  <si>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</si>
  <si>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</si>
  <si>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</si>
  <si>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</si>
  <si>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</si>
  <si>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</si>
  <si>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</si>
  <si>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</si>
  <si>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</si>
  <si>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</si>
  <si>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</si>
  <si>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</si>
  <si>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</si>
  <si>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</si>
  <si>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</si>
  <si>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</si>
  <si>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</si>
  <si>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</si>
  <si>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</si>
  <si>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</si>
  <si>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</si>
  <si>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</si>
  <si>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</si>
  <si>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</si>
  <si>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</si>
  <si>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</si>
  <si>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</si>
  <si>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</si>
  <si>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</si>
  <si>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</si>
  <si>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</si>
  <si>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</si>
  <si>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</si>
  <si>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</si>
  <si>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</si>
  <si>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</si>
  <si>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</si>
  <si>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</si>
  <si>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</si>
  <si>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</si>
  <si>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</si>
  <si>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</si>
  <si>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</si>
  <si>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</si>
  <si>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</si>
  <si>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</si>
  <si>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</si>
  <si>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</si>
  <si>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</si>
  <si>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</si>
  <si>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</si>
  <si>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</si>
  <si>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</si>
  <si>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</si>
  <si>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</si>
  <si>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</si>
  <si>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</si>
  <si>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</si>
  <si>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</si>
  <si>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</si>
  <si>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</si>
  <si>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</si>
  <si>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</si>
  <si>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</si>
  <si>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</si>
  <si>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</si>
  <si>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</si>
  <si>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</si>
  <si>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</si>
  <si>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</si>
  <si>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</si>
  <si>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</si>
  <si>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</si>
  <si>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</si>
  <si>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</si>
  <si>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</si>
  <si>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</si>
  <si>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</si>
  <si>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</si>
  <si>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</si>
  <si>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</si>
  <si>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</si>
  <si>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</si>
  <si>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</si>
  <si>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</si>
  <si>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</si>
  <si>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</si>
  <si>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</si>
  <si>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</si>
  <si>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</si>
  <si>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</si>
  <si>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</si>
  <si>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</si>
  <si>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</si>
  <si>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</si>
  <si>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</si>
  <si>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</si>
  <si>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</si>
  <si>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</si>
  <si>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</si>
  <si>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</si>
  <si>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</si>
  <si>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</si>
  <si>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</si>
  <si>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</si>
  <si>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</si>
  <si>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</si>
  <si>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</si>
  <si>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</si>
  <si>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</si>
  <si>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</si>
  <si>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</si>
  <si>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</si>
  <si>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</si>
  <si>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</si>
  <si>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</si>
  <si>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</si>
  <si>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</si>
  <si>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</si>
  <si>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</si>
  <si>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</si>
  <si>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</si>
  <si>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</si>
  <si>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</si>
  <si>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</si>
  <si>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</si>
  <si>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</si>
  <si>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</si>
  <si>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</si>
  <si>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</si>
  <si>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</si>
  <si>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</si>
  <si>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</si>
  <si>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</si>
  <si>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</si>
  <si>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</si>
  <si>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</si>
  <si>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</si>
  <si>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</si>
  <si>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</si>
  <si>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</si>
  <si>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</si>
  <si>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</si>
  <si>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</si>
  <si>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</si>
  <si>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</si>
  <si>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</si>
  <si>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</si>
  <si>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</si>
  <si>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</si>
  <si>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</si>
  <si>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</si>
  <si>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</si>
  <si>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</si>
  <si>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</si>
  <si>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</si>
  <si>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</si>
  <si>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</si>
  <si>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</si>
  <si>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</si>
  <si>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</si>
  <si>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</si>
  <si>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</si>
  <si>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</si>
  <si>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</si>
  <si>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</si>
  <si>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</si>
  <si>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</si>
  <si>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</si>
  <si>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</si>
  <si>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</si>
  <si>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</si>
  <si>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</si>
  <si>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</si>
  <si>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</si>
  <si>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</si>
  <si>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</si>
  <si>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</si>
  <si>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</si>
  <si>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</si>
  <si>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</si>
  <si>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</si>
  <si>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</si>
  <si>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</si>
  <si>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</si>
  <si>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</si>
  <si>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</si>
  <si>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</si>
  <si>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</si>
  <si>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</si>
  <si>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</si>
  <si>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</si>
  <si>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</si>
  <si>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</si>
  <si>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</si>
  <si>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</si>
  <si>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</si>
  <si>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</si>
  <si>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</si>
  <si>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</si>
  <si>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</si>
  <si>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</si>
  <si>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</si>
  <si>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</si>
  <si>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</si>
  <si>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</si>
  <si>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</si>
  <si>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</si>
  <si>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</si>
  <si>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</si>
  <si>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</si>
  <si>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</si>
  <si>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</si>
  <si>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</si>
  <si>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</si>
  <si>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</si>
  <si>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</si>
  <si>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</si>
  <si>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</si>
  <si>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</si>
  <si>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</si>
  <si>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</si>
  <si>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</si>
  <si>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</si>
  <si>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</si>
  <si>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</si>
  <si>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</si>
  <si>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</si>
  <si>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</si>
  <si>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</si>
  <si>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</si>
  <si>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</si>
  <si>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</si>
  <si>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</si>
  <si>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</si>
  <si>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</si>
  <si>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</si>
  <si>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</si>
  <si>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</si>
  <si>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</si>
  <si>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</si>
  <si>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</si>
  <si>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</si>
  <si>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</si>
  <si>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</si>
  <si>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</si>
  <si>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</si>
  <si>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</si>
  <si>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</si>
  <si>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</si>
  <si>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</si>
  <si>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</si>
  <si>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</si>
  <si>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</si>
  <si>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</si>
  <si>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</si>
  <si>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</si>
  <si>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</si>
  <si>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</si>
  <si>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</si>
  <si>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</si>
  <si>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</si>
  <si>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</si>
  <si>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</si>
  <si>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</si>
  <si>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</si>
  <si>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</si>
  <si>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</si>
  <si>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</si>
  <si>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</si>
  <si>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</si>
  <si>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</si>
  <si>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</si>
  <si>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</si>
  <si>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</si>
  <si>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</si>
  <si>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</si>
  <si>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</si>
  <si>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</si>
  <si>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</si>
  <si>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</si>
  <si>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</si>
  <si>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</si>
  <si>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</si>
  <si>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</si>
  <si>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</si>
  <si>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</si>
  <si>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</si>
  <si>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</si>
  <si>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</si>
  <si>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</si>
  <si>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</si>
  <si>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</si>
  <si>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</si>
  <si>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</si>
  <si>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</si>
  <si>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</si>
  <si>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</si>
  <si>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</si>
  <si>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</si>
  <si>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</si>
  <si>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</si>
  <si>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</si>
  <si>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</si>
  <si>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</si>
  <si>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</si>
  <si>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</si>
  <si>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</si>
  <si>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</si>
  <si>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</si>
  <si>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</si>
  <si>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</si>
  <si>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</si>
  <si>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</si>
  <si>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</si>
  <si>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</si>
  <si>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</si>
  <si>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</si>
  <si>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</si>
  <si>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</si>
  <si>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</si>
  <si>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</si>
  <si>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</si>
  <si>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</si>
  <si>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</si>
  <si>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</si>
  <si>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</si>
  <si>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</si>
  <si>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</si>
  <si>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</si>
  <si>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</si>
  <si>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</si>
  <si>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</si>
  <si>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</si>
  <si>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</si>
  <si>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</si>
  <si>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</si>
  <si>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</si>
  <si>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</si>
  <si>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</si>
  <si>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</si>
  <si>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</si>
  <si>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</si>
  <si>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</si>
  <si>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</si>
  <si>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</si>
  <si>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</si>
  <si>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</si>
  <si>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</si>
  <si>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</si>
  <si>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</si>
  <si>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</si>
  <si>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</si>
  <si>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</si>
  <si>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</si>
  <si>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</si>
  <si>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</si>
  <si>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</si>
  <si>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</si>
  <si>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</si>
  <si>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</si>
  <si>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</si>
  <si>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</si>
  <si>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</si>
  <si>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</si>
  <si>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</si>
  <si>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</si>
  <si>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</si>
  <si>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</si>
  <si>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</si>
  <si>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</si>
  <si>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</si>
  <si>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</si>
  <si>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</si>
  <si>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</si>
  <si>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</si>
  <si>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</si>
  <si>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</si>
  <si>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</si>
  <si>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</si>
  <si>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</si>
  <si>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</si>
  <si>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</si>
  <si>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</si>
  <si>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</si>
  <si>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</si>
  <si>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</si>
  <si>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</si>
  <si>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</si>
  <si>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</si>
  <si>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</si>
  <si>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</si>
  <si>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</si>
  <si>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</si>
  <si>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</si>
  <si>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</si>
  <si>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</si>
  <si>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</si>
  <si>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</si>
  <si>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</si>
  <si>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</si>
  <si>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</si>
  <si>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</si>
  <si>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</si>
  <si>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</si>
  <si>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</si>
  <si>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</si>
  <si>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</si>
  <si>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</si>
  <si>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</si>
  <si>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</si>
  <si>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</si>
  <si>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</si>
  <si>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</si>
  <si>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</si>
  <si>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</si>
  <si>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</si>
  <si>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</si>
  <si>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</si>
  <si>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</si>
  <si>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</si>
  <si>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</si>
  <si>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</si>
  <si>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</si>
  <si>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</si>
  <si>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</si>
  <si>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</si>
  <si>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</si>
  <si>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</si>
  <si>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</si>
  <si>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</si>
  <si>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</si>
  <si>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</si>
  <si>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</si>
  <si>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</si>
  <si>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</si>
  <si>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</si>
  <si>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</si>
  <si>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</si>
  <si>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</si>
  <si>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</si>
  <si>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</si>
  <si>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</si>
  <si>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</si>
  <si>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</si>
  <si>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</si>
  <si>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</si>
  <si>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</si>
  <si>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</si>
  <si>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</si>
  <si>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</si>
  <si>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</si>
  <si>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</si>
  <si>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</si>
  <si>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</si>
  <si>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</si>
  <si>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</si>
  <si>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</si>
  <si>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</si>
  <si>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</si>
  <si>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</si>
  <si>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</si>
  <si>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</si>
  <si>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</si>
  <si>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</si>
  <si>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</si>
  <si>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</si>
  <si>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</si>
  <si>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</si>
  <si>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</si>
  <si>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</si>
  <si>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</si>
  <si>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</si>
  <si>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</si>
  <si>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</si>
  <si>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</si>
  <si>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</si>
  <si>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</si>
  <si>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</si>
  <si>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</si>
  <si>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</si>
  <si>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</si>
  <si>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</si>
  <si>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</si>
  <si>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</si>
  <si>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</si>
  <si>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</si>
  <si>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</si>
  <si>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</si>
  <si>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</si>
  <si>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</si>
  <si>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</si>
  <si>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</si>
  <si>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</si>
  <si>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</si>
  <si>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</si>
  <si>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</si>
  <si>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</si>
  <si>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</si>
  <si>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</si>
  <si>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</si>
  <si>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</si>
  <si>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</si>
  <si>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</si>
  <si>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</si>
  <si>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</si>
  <si>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</si>
  <si>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</si>
  <si>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</si>
  <si>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</si>
  <si>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</si>
  <si>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</si>
  <si>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</si>
  <si>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</si>
  <si>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</si>
  <si>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</si>
  <si>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</si>
  <si>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</si>
  <si>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</si>
  <si>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</si>
  <si>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</si>
  <si>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</si>
  <si>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</si>
  <si>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</si>
  <si>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</si>
  <si>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</si>
  <si>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</si>
  <si>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</si>
  <si>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</si>
  <si>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</si>
  <si>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</si>
  <si>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</si>
  <si>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</si>
  <si>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</si>
  <si>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</si>
  <si>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</si>
  <si>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</si>
  <si>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</si>
  <si>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</si>
  <si>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</si>
  <si>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</si>
  <si>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</si>
  <si>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</si>
  <si>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</si>
  <si>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</si>
  <si>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</si>
  <si>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</si>
  <si>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</si>
  <si>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</si>
  <si>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</si>
  <si>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</si>
  <si>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</si>
  <si>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</si>
  <si>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</si>
  <si>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</si>
  <si>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</si>
  <si>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</si>
  <si>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</si>
  <si>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</si>
  <si>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</si>
  <si>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</si>
  <si>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</si>
  <si>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</si>
  <si>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</si>
  <si>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</si>
  <si>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</si>
  <si>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</si>
  <si>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</si>
  <si>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</si>
  <si>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</si>
  <si>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</si>
  <si>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</si>
  <si>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</si>
  <si>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</si>
  <si>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</si>
  <si>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</si>
  <si>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</si>
  <si>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</si>
  <si>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</si>
  <si>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</si>
  <si>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</si>
  <si>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</si>
  <si>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</si>
  <si>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</si>
  <si>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</si>
  <si>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</si>
  <si>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</si>
  <si>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</si>
  <si>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</si>
  <si>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</si>
  <si>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</si>
  <si>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</si>
  <si>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</si>
  <si>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</si>
  <si>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</si>
  <si>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</si>
  <si>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</si>
  <si>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</si>
  <si>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</si>
  <si>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</si>
  <si>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</si>
  <si>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</si>
  <si>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</si>
  <si>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</si>
  <si>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</si>
  <si>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</si>
  <si>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</si>
  <si>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</si>
  <si>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</si>
  <si>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</si>
  <si>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</si>
  <si>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</si>
  <si>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</si>
  <si>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</si>
  <si>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</si>
  <si>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</si>
  <si>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</si>
  <si>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</si>
  <si>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</si>
  <si>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</si>
  <si>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</si>
  <si>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</si>
  <si>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</si>
  <si>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</si>
  <si>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</si>
  <si>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</si>
  <si>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</si>
  <si>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</si>
  <si>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</si>
  <si>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</si>
  <si>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</si>
  <si>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</si>
  <si>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</si>
  <si>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</si>
  <si>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</si>
  <si>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</si>
  <si>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</si>
  <si>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</si>
  <si>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</si>
  <si>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</si>
  <si>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</si>
  <si>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</si>
  <si>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</si>
  <si>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</si>
  <si>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</si>
  <si>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</si>
  <si>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</si>
  <si>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</si>
  <si>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</si>
  <si>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</si>
  <si>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</si>
  <si>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</si>
  <si>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</si>
  <si>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</si>
  <si>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</si>
  <si>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</si>
  <si>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</si>
  <si>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</si>
  <si>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</si>
  <si>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</si>
  <si>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</si>
  <si>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</si>
  <si>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</si>
  <si>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</si>
  <si>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</si>
  <si>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</si>
  <si>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</si>
  <si>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</si>
  <si>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</si>
  <si>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</si>
  <si>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</si>
  <si>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</si>
  <si>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</si>
  <si>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</si>
  <si>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</si>
  <si>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</si>
  <si>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</si>
  <si>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</si>
  <si>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</si>
  <si>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</si>
  <si>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</si>
  <si>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</si>
  <si>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</si>
  <si>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</si>
  <si>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</si>
  <si>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</si>
  <si>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</si>
  <si>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</si>
  <si>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</si>
  <si>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</si>
  <si>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</si>
  <si>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</si>
  <si>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</si>
  <si>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</si>
  <si>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</si>
  <si>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</si>
  <si>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</si>
  <si>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</si>
  <si>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</si>
  <si>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</si>
  <si>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</si>
  <si>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</si>
  <si>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</si>
  <si>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</si>
  <si>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</si>
  <si>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</si>
  <si>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</si>
  <si>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</si>
  <si>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</si>
  <si>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</si>
  <si>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</si>
  <si>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</si>
  <si>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</si>
  <si>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</si>
  <si>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</si>
  <si>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</si>
  <si>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</si>
  <si>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</si>
  <si>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</si>
  <si>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</si>
  <si>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</si>
  <si>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</si>
  <si>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</si>
  <si>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</si>
  <si>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</si>
  <si>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</si>
  <si>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</si>
  <si>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</si>
  <si>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</si>
  <si>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</si>
  <si>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</si>
  <si>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</si>
  <si>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</si>
  <si>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</si>
  <si>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</si>
  <si>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</si>
  <si>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</si>
  <si>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</si>
  <si>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</si>
  <si>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</si>
  <si>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</si>
  <si>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</si>
  <si>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</si>
  <si>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</si>
  <si>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</si>
  <si>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</si>
  <si>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</si>
  <si>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</si>
  <si>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</si>
  <si>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</si>
  <si>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</si>
  <si>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</si>
  <si>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</si>
  <si>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</si>
  <si>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</si>
  <si>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</si>
  <si>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</si>
  <si>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</si>
  <si>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</si>
  <si>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</si>
  <si>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</si>
  <si>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</si>
  <si>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</si>
  <si>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</si>
  <si>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</si>
  <si>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</si>
  <si>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</si>
  <si>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</si>
  <si>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</si>
  <si>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</si>
  <si>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</si>
  <si>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</si>
  <si>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</si>
  <si>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</si>
  <si>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</si>
  <si>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</si>
  <si>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</si>
  <si>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</si>
  <si>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</si>
  <si>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</si>
  <si>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</si>
  <si>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</si>
  <si>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</si>
  <si>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</si>
  <si>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</si>
  <si>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</si>
  <si>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</si>
  <si>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</si>
  <si>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</si>
  <si>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</si>
  <si>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</si>
  <si>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</si>
  <si>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</si>
  <si>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</si>
  <si>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</si>
  <si>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</si>
  <si>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</si>
  <si>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</si>
  <si>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</si>
  <si>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</si>
  <si>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</si>
  <si>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</si>
  <si>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</si>
  <si>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</si>
  <si>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</si>
  <si>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</si>
  <si>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</si>
  <si>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</si>
  <si>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</si>
  <si>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</si>
  <si>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</si>
  <si>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</si>
  <si>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</si>
  <si>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</si>
  <si>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</si>
  <si>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</si>
  <si>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</si>
  <si>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</si>
  <si>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</si>
  <si>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</si>
  <si>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</si>
  <si>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</si>
  <si>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</si>
  <si>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</si>
  <si>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</si>
  <si>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</si>
  <si>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</si>
  <si>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</si>
  <si>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</si>
  <si>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</si>
  <si>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</si>
  <si>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</si>
  <si>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</si>
  <si>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</si>
  <si>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</si>
  <si>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</si>
  <si>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</si>
  <si>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</si>
  <si>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</si>
  <si>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</si>
  <si>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</si>
  <si>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</si>
  <si>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</si>
  <si>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</si>
  <si>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</si>
  <si>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</si>
  <si>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</si>
  <si>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</si>
  <si>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</si>
  <si>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</si>
  <si>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</si>
  <si>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</si>
  <si>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</si>
  <si>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</si>
  <si>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</si>
  <si>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</si>
  <si>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</si>
  <si>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</si>
  <si>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</si>
  <si>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</si>
  <si>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</si>
  <si>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</si>
  <si>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</si>
  <si>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</si>
  <si>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</si>
  <si>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</si>
  <si>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</si>
  <si>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</si>
  <si>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</si>
  <si>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</si>
  <si>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</si>
  <si>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</si>
  <si>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</si>
  <si>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</si>
  <si>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</si>
  <si>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</si>
  <si>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</si>
  <si>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</si>
  <si>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</si>
  <si>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</si>
  <si>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</si>
  <si>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</si>
  <si>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</si>
  <si>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</si>
  <si>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</si>
  <si>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</si>
  <si>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</si>
  <si>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</si>
  <si>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</si>
  <si>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</si>
  <si>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</si>
  <si>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</si>
  <si>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</si>
  <si>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</si>
  <si>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</si>
  <si>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</si>
  <si>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</si>
  <si>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</si>
  <si>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</si>
  <si>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</si>
  <si>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</si>
  <si>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</si>
  <si>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</si>
  <si>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</si>
  <si>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</si>
  <si>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</si>
  <si>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</si>
  <si>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</si>
  <si>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</si>
  <si>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</si>
  <si>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</si>
  <si>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</si>
  <si>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</si>
  <si>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</si>
  <si>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</si>
  <si>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</si>
  <si>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</si>
  <si>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</si>
  <si>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</si>
  <si>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</si>
  <si>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</si>
  <si>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</si>
  <si>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</si>
  <si>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</si>
  <si>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</si>
  <si>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</si>
  <si>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</si>
  <si>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</si>
  <si>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</si>
  <si>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</si>
  <si>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</si>
  <si>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</si>
  <si>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</si>
  <si>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</si>
  <si>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</si>
  <si>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</si>
  <si>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</si>
  <si>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</si>
  <si>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</si>
  <si>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</si>
  <si>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</si>
  <si>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</si>
  <si>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</si>
  <si>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</si>
  <si>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</si>
  <si>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</si>
  <si>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</si>
  <si>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</si>
  <si>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</si>
  <si>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</si>
  <si>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</si>
  <si>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</si>
  <si>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</si>
  <si>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</si>
  <si>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</si>
  <si>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</si>
  <si>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</si>
  <si>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</si>
  <si>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</si>
  <si>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</si>
  <si>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</si>
  <si>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</si>
  <si>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</si>
  <si>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</si>
  <si>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</si>
  <si>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</si>
  <si>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</si>
  <si>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</si>
  <si>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</si>
  <si>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</si>
  <si>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</si>
  <si>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</si>
  <si>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</si>
  <si>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</si>
  <si>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</si>
  <si>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</si>
  <si>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</si>
  <si>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</si>
  <si>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</si>
  <si>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</si>
  <si>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</si>
  <si>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</si>
  <si>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</si>
  <si>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</si>
  <si>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</si>
  <si>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</si>
  <si>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</si>
  <si>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</si>
  <si>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</si>
  <si>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</si>
  <si>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</si>
  <si>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</si>
  <si>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</si>
  <si>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</si>
  <si>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</si>
  <si>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</si>
  <si>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</si>
  <si>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</si>
  <si>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</si>
  <si>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</si>
  <si>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</si>
  <si>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</si>
  <si>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</si>
  <si>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</si>
  <si>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</si>
  <si>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</si>
  <si>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</si>
  <si>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</si>
  <si>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</si>
  <si>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</si>
  <si>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</si>
  <si>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</si>
  <si>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</si>
  <si>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</si>
  <si>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</si>
  <si>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</si>
  <si>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</si>
  <si>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</si>
  <si>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</si>
  <si>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</si>
  <si>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</si>
  <si>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</si>
  <si>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</si>
  <si>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</si>
  <si>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</si>
  <si>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</si>
  <si>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</si>
  <si>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</si>
  <si>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</si>
  <si>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</si>
  <si>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</si>
  <si>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</si>
  <si>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</si>
  <si>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</si>
  <si>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</si>
  <si>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</si>
  <si>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</si>
  <si>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</si>
  <si>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</si>
  <si>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</si>
  <si>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</si>
  <si>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</si>
  <si>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</si>
  <si>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</si>
  <si>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</si>
  <si>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</si>
  <si>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</si>
  <si>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</si>
  <si>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</si>
  <si>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</si>
  <si>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</si>
  <si>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</si>
  <si>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</si>
  <si>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</si>
  <si>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</si>
  <si>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</si>
  <si>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</si>
  <si>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</si>
  <si>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</si>
  <si>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</si>
  <si>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</si>
  <si>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</si>
  <si>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</si>
  <si>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</si>
  <si>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</si>
  <si>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</si>
  <si>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</si>
  <si>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</si>
  <si>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</si>
  <si>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</si>
  <si>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</si>
  <si>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</si>
  <si>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</si>
  <si>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</si>
  <si>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</si>
  <si>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</si>
  <si>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</si>
  <si>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</si>
  <si>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</si>
  <si>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</si>
  <si>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</si>
  <si>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</si>
  <si>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</si>
  <si>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</si>
  <si>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</si>
  <si>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</si>
  <si>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</si>
  <si>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</si>
  <si>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</si>
  <si>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</si>
  <si>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</si>
  <si>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</si>
  <si>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</si>
  <si>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</si>
  <si>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</si>
  <si>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</si>
  <si>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</si>
  <si>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</si>
  <si>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</si>
  <si>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</si>
  <si>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</si>
  <si>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</si>
  <si>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</si>
  <si>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</si>
  <si>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</si>
  <si>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</si>
  <si>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</si>
  <si>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</si>
  <si>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</si>
  <si>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</si>
  <si>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</si>
  <si>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</si>
  <si>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</si>
  <si>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</si>
  <si>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</si>
  <si>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</si>
  <si>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</si>
  <si>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</si>
  <si>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</si>
  <si>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</si>
  <si>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</si>
  <si>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</si>
  <si>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</si>
  <si>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</si>
  <si>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</si>
  <si>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</si>
  <si>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</si>
  <si>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</si>
  <si>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</si>
  <si>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</si>
  <si>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</si>
  <si>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</si>
  <si>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</si>
  <si>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</si>
  <si>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</si>
  <si>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</si>
  <si>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</si>
  <si>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</si>
  <si>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</si>
  <si>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</si>
  <si>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</si>
  <si>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</si>
  <si>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</si>
  <si>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</si>
  <si>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</si>
  <si>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</si>
  <si>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</si>
  <si>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</si>
  <si>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</si>
  <si>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</si>
  <si>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</si>
  <si>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</si>
  <si>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</si>
  <si>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</si>
  <si>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</si>
  <si>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</si>
  <si>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</si>
  <si>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</si>
  <si>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</si>
  <si>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</si>
  <si>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</si>
  <si>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</si>
  <si>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</si>
  <si>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</si>
  <si>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</si>
  <si>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</si>
  <si>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</si>
  <si>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</si>
  <si>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</si>
  <si>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</si>
  <si>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</si>
  <si>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</si>
  <si>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</si>
  <si>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</si>
  <si>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</si>
  <si>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</si>
  <si>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</si>
  <si>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</si>
  <si>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</si>
  <si>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</si>
  <si>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</si>
  <si>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</si>
  <si>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</si>
  <si>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</si>
  <si>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</si>
  <si>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</si>
  <si>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</si>
  <si>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</si>
  <si>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</si>
  <si>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</si>
  <si>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</si>
  <si>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</si>
  <si>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</si>
  <si>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</si>
  <si>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</si>
  <si>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</si>
  <si>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</si>
  <si>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</si>
  <si>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</si>
  <si>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</si>
  <si>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</si>
  <si>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</si>
  <si>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</si>
  <si>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</si>
  <si>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</si>
  <si>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</si>
  <si>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</si>
  <si>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</si>
  <si>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</si>
  <si>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</si>
  <si>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</si>
  <si>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</si>
  <si>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</si>
  <si>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</si>
  <si>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</si>
  <si>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</si>
  <si>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</si>
  <si>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</si>
  <si>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</si>
  <si>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</si>
  <si>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</si>
  <si>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</si>
  <si>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</si>
  <si>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</si>
  <si>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</si>
  <si>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</si>
  <si>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</si>
  <si>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</si>
  <si>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</si>
  <si>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</si>
  <si>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</si>
  <si>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</si>
  <si>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</si>
  <si>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</si>
  <si>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</si>
  <si>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</si>
  <si>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</si>
  <si>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</si>
  <si>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</si>
  <si>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</si>
  <si>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</si>
  <si>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</si>
  <si>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</si>
  <si>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</si>
  <si>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</si>
  <si>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</si>
  <si>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</si>
  <si>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</si>
  <si>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</si>
  <si>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</si>
  <si>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</si>
  <si>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</si>
  <si>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</si>
  <si>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</si>
  <si>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</si>
  <si>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</si>
  <si>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</si>
  <si>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</si>
  <si>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</si>
  <si>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</si>
  <si>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</si>
  <si>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</si>
  <si>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</si>
  <si>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</si>
  <si>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</si>
  <si>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</si>
  <si>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</si>
  <si>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</si>
  <si>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</si>
  <si>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</si>
  <si>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</si>
  <si>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</si>
  <si>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</si>
  <si>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</si>
  <si>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</si>
  <si>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</si>
  <si>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</si>
  <si>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</si>
  <si>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</si>
  <si>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</si>
  <si>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</si>
  <si>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</si>
  <si>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</si>
  <si>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</si>
  <si>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</si>
  <si>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</si>
  <si>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</si>
  <si>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</si>
  <si>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</si>
  <si>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</si>
  <si>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</si>
  <si>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</si>
  <si>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</si>
  <si>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</si>
  <si>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</si>
  <si>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</si>
  <si>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</si>
  <si>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</si>
  <si>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</si>
  <si>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</si>
  <si>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</si>
  <si>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</si>
  <si>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</si>
  <si>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</si>
  <si>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</si>
  <si>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</si>
  <si>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</si>
  <si>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</si>
  <si>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</si>
  <si>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</si>
  <si>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</si>
  <si>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</si>
  <si>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</si>
  <si>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</si>
  <si>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</si>
  <si>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</si>
  <si>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</si>
  <si>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</si>
  <si>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</si>
  <si>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</si>
  <si>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</si>
  <si>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</si>
  <si>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</si>
  <si>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</si>
  <si>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</si>
  <si>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</si>
  <si>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</si>
  <si>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</si>
  <si>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</si>
  <si>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</si>
  <si>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</si>
  <si>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</si>
  <si>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</si>
  <si>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</si>
  <si>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</si>
  <si>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</si>
  <si>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</si>
  <si>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</si>
  <si>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</si>
  <si>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</si>
  <si>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</si>
  <si>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</si>
  <si>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</si>
  <si>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</si>
  <si>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</si>
  <si>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</si>
  <si>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</si>
  <si>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</si>
  <si>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</si>
  <si>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</si>
  <si>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</si>
  <si>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</si>
  <si>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</si>
  <si>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</si>
  <si>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</si>
  <si>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</si>
  <si>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</si>
  <si>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</si>
  <si>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</si>
  <si>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</si>
  <si>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</si>
  <si>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</si>
  <si>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</si>
  <si>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</si>
  <si>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</si>
  <si>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</si>
  <si>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</si>
  <si>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</si>
  <si>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</si>
  <si>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</si>
  <si>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</si>
  <si>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</si>
  <si>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</si>
  <si>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</si>
  <si>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</si>
  <si>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</si>
  <si>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</si>
  <si>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</si>
  <si>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</si>
  <si>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</si>
  <si>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</si>
  <si>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</si>
  <si>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</si>
  <si>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</si>
  <si>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</si>
  <si>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</si>
  <si>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</si>
  <si>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</si>
  <si>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</si>
  <si>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</si>
  <si>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</si>
  <si>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</si>
  <si>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</si>
  <si>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</si>
  <si>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</si>
  <si>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</si>
  <si>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</si>
  <si>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</si>
  <si>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</si>
  <si>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</si>
  <si>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</si>
  <si>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</si>
  <si>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</si>
  <si>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</si>
  <si>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</si>
  <si>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</si>
  <si>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</si>
  <si>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</si>
  <si>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</si>
  <si>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</si>
  <si>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</si>
  <si>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</si>
  <si>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</si>
  <si>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</si>
  <si>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</si>
  <si>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</si>
  <si>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</si>
  <si>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</si>
  <si>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</si>
  <si>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</si>
  <si>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</si>
  <si>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</si>
  <si>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</si>
  <si>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</si>
  <si>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</si>
  <si>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</si>
  <si>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</si>
  <si>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</si>
  <si>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</si>
  <si>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</si>
  <si>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</si>
  <si>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</si>
  <si>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</si>
  <si>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</si>
  <si>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</si>
  <si>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</si>
  <si>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</si>
  <si>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</si>
  <si>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</si>
  <si>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</si>
  <si>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</si>
  <si>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</si>
  <si>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</si>
  <si>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</si>
  <si>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</si>
  <si>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</si>
  <si>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</si>
  <si>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</si>
  <si>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</si>
  <si>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</si>
  <si>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</si>
  <si>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</si>
  <si>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</si>
  <si>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</si>
  <si>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</si>
  <si>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</si>
  <si>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</si>
  <si>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</si>
  <si>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</si>
  <si>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</si>
  <si>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</si>
  <si>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</si>
  <si>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</si>
  <si>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</si>
  <si>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</si>
  <si>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</si>
  <si>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</si>
  <si>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</si>
  <si>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</si>
  <si>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</si>
  <si>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</si>
  <si>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</si>
  <si>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</si>
  <si>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</si>
  <si>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</si>
  <si>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</si>
  <si>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</si>
  <si>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</si>
  <si>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</si>
  <si>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</si>
  <si>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</si>
  <si>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</si>
  <si>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</si>
  <si>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</si>
  <si>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</si>
  <si>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</si>
  <si>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</si>
  <si>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</si>
  <si>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</si>
  <si>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</si>
  <si>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</si>
  <si>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</si>
  <si>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</si>
  <si>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</si>
  <si>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</si>
  <si>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</si>
  <si>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</si>
  <si>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</si>
  <si>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</si>
  <si>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</si>
  <si>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</si>
  <si>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</si>
  <si>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</si>
  <si>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</si>
  <si>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</si>
  <si>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</si>
  <si>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</si>
  <si>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</si>
  <si>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</si>
  <si>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</si>
  <si>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</si>
  <si>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</si>
  <si>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</si>
  <si>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</si>
  <si>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</si>
  <si>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</si>
  <si>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</si>
  <si>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</si>
  <si>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</si>
  <si>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</si>
  <si>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</si>
  <si>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</si>
  <si>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</si>
  <si>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</si>
  <si>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</si>
  <si>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</si>
  <si>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</si>
  <si>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</si>
  <si>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</si>
  <si>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</si>
  <si>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</si>
  <si>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</si>
  <si>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</si>
  <si>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</si>
  <si>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</si>
  <si>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</si>
  <si>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</si>
  <si>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</si>
  <si>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</si>
  <si>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</si>
  <si>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</si>
  <si>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</si>
  <si>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</si>
  <si>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</si>
  <si>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</si>
  <si>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</si>
  <si>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</si>
  <si>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</si>
  <si>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</si>
  <si>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</si>
  <si>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</si>
  <si>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</si>
  <si>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</si>
  <si>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</si>
  <si>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</si>
  <si>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</si>
  <si>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</si>
  <si>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</si>
  <si>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</si>
  <si>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</si>
  <si>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</si>
  <si>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</si>
  <si>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</si>
  <si>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</si>
  <si>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</si>
  <si>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</si>
  <si>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</si>
  <si>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</si>
  <si>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</si>
  <si>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</si>
  <si>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</si>
  <si>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</si>
  <si>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</si>
  <si>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</si>
  <si>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</si>
  <si>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</si>
  <si>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</si>
  <si>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</si>
  <si>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</si>
  <si>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</si>
  <si>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</si>
  <si>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</si>
  <si>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</si>
  <si>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</si>
  <si>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</si>
  <si>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</si>
  <si>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</si>
  <si>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</si>
  <si>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</si>
  <si>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</si>
  <si>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</si>
  <si>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</si>
  <si>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</si>
  <si>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</si>
  <si>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</si>
  <si>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</si>
  <si>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</si>
  <si>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</si>
  <si>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</si>
  <si>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</si>
  <si>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</si>
  <si>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</si>
  <si>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</si>
  <si>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</si>
  <si>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</si>
  <si>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</si>
  <si>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</si>
  <si>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</si>
  <si>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</si>
  <si>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</si>
  <si>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</si>
  <si>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</si>
  <si>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</si>
  <si>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</si>
  <si>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</si>
  <si>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</si>
  <si>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</si>
  <si>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</si>
  <si>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</si>
  <si>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</si>
  <si>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</si>
  <si>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</si>
  <si>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</si>
  <si>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</si>
  <si>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</si>
  <si>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</si>
  <si>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</si>
  <si>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</si>
  <si>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</si>
  <si>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</si>
  <si>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</si>
  <si>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</si>
  <si>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</si>
  <si>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</si>
  <si>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</si>
  <si>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</si>
  <si>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</si>
  <si>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</si>
  <si>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</si>
  <si>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</si>
  <si>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</si>
  <si>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</si>
  <si>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</si>
  <si>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</si>
  <si>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</si>
  <si>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</si>
  <si>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</si>
  <si>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</si>
  <si>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</si>
  <si>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</si>
  <si>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</si>
  <si>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</si>
  <si>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</si>
  <si>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</si>
  <si>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</si>
  <si>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</si>
  <si>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</si>
  <si>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</si>
  <si>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</si>
  <si>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</si>
  <si>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</si>
  <si>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</si>
  <si>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</si>
  <si>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</si>
  <si>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</si>
  <si>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</si>
  <si>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</si>
  <si>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</si>
  <si>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</si>
  <si>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</si>
  <si>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</si>
  <si>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</si>
  <si>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</si>
  <si>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</si>
  <si>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</si>
  <si>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</si>
  <si>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</si>
  <si>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</si>
  <si>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</si>
  <si>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</si>
  <si>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</si>
  <si>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</si>
  <si>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</si>
  <si>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</si>
  <si>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</si>
  <si>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</si>
  <si>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</si>
  <si>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</si>
  <si>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</si>
  <si>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</si>
  <si>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</si>
  <si>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</si>
  <si>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</si>
  <si>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</si>
  <si>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</si>
  <si>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</si>
  <si>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</si>
  <si>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</si>
  <si>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</si>
  <si>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</si>
  <si>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</si>
  <si>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</si>
  <si>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</si>
  <si>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</si>
  <si>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</si>
  <si>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</si>
  <si>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</si>
  <si>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</si>
  <si>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</si>
  <si>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</si>
  <si>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</si>
  <si>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</si>
  <si>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</si>
  <si>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</si>
  <si>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</si>
  <si>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</si>
  <si>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</si>
  <si>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</si>
  <si>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</si>
  <si>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</si>
  <si>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</si>
  <si>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</si>
  <si>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</si>
  <si>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</si>
  <si>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</si>
  <si>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</si>
  <si>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</si>
  <si>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</si>
  <si>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</si>
  <si>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</si>
  <si>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</si>
  <si>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</si>
  <si>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</si>
  <si>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</si>
  <si>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</si>
  <si>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</si>
  <si>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</si>
  <si>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</si>
  <si>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</si>
  <si>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</si>
  <si>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</si>
  <si>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</si>
  <si>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</si>
  <si>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</si>
  <si>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</si>
  <si>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</si>
  <si>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</si>
  <si>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</si>
  <si>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</si>
  <si>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</si>
  <si>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</si>
  <si>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</si>
  <si>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</si>
  <si>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</si>
  <si>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</si>
  <si>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</si>
  <si>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</si>
  <si>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</si>
  <si>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</si>
  <si>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</si>
  <si>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</si>
  <si>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</si>
  <si>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</si>
  <si>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</si>
  <si>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</si>
  <si>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</si>
  <si>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</si>
  <si>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</si>
  <si>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</si>
  <si>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</si>
  <si>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</si>
  <si>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</si>
  <si>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</si>
  <si>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</si>
  <si>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</si>
  <si>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</si>
  <si>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</si>
  <si>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</si>
  <si>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</si>
  <si>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</si>
  <si>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</si>
  <si>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</si>
  <si>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</si>
  <si>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</si>
  <si>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</si>
  <si>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</si>
  <si>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</si>
  <si>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</si>
  <si>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</si>
  <si>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</si>
  <si>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</si>
  <si>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</si>
  <si>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</si>
  <si>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</si>
  <si>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</si>
  <si>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</si>
  <si>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</si>
  <si>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</si>
  <si>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</si>
  <si>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</si>
  <si>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</si>
  <si>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</si>
  <si>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</si>
  <si>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</si>
  <si>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</si>
  <si>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</si>
  <si>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</si>
  <si>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</si>
  <si>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</si>
  <si>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</si>
  <si>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</si>
  <si>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</si>
  <si>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</si>
  <si>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</si>
  <si>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</si>
  <si>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</si>
  <si>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</si>
  <si>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</si>
  <si>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</si>
  <si>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</si>
  <si>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</si>
  <si>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</si>
  <si>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</si>
  <si>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</si>
  <si>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</si>
  <si>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</si>
  <si>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</si>
  <si>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</si>
  <si>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</si>
  <si>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</si>
  <si>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</si>
  <si>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</si>
  <si>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</si>
  <si>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</si>
  <si>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</si>
  <si>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</si>
  <si>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</si>
  <si>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</si>
  <si>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</si>
  <si>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</si>
  <si>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</si>
  <si>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</si>
  <si>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</si>
  <si>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</si>
  <si>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</si>
  <si>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</si>
  <si>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</si>
  <si>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</si>
  <si>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</si>
  <si>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</si>
  <si>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</si>
  <si>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</si>
  <si>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</si>
  <si>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</si>
  <si>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</si>
  <si>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</si>
  <si>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</si>
  <si>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</si>
  <si>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</si>
  <si>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</si>
  <si>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</si>
  <si>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</si>
  <si>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</si>
  <si>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</si>
  <si>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</si>
  <si>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</si>
  <si>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</si>
  <si>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</si>
  <si>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</si>
  <si>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</si>
  <si>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</si>
  <si>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</si>
  <si>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</si>
  <si>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</si>
  <si>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</si>
  <si>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</si>
  <si>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</si>
  <si>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</si>
  <si>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</si>
  <si>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</si>
  <si>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</si>
  <si>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</si>
  <si>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</si>
  <si>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</si>
  <si>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</si>
  <si>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</si>
  <si>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</si>
  <si>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</si>
  <si>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</si>
  <si>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</si>
  <si>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</si>
  <si>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</si>
  <si>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</si>
  <si>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</si>
  <si>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</si>
  <si>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</si>
  <si>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</si>
  <si>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</si>
  <si>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</si>
  <si>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</si>
  <si>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</si>
  <si>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</si>
  <si>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</si>
  <si>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</si>
  <si>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</si>
  <si>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</si>
  <si>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</si>
  <si>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</si>
  <si>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</si>
  <si>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</si>
  <si>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</si>
  <si>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</si>
  <si>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</si>
  <si>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</si>
  <si>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</si>
  <si>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</si>
  <si>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</si>
  <si>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</si>
  <si>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</si>
  <si>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</si>
  <si>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</si>
  <si>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</si>
  <si>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</si>
  <si>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</si>
  <si>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</si>
  <si>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</si>
  <si>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</si>
  <si>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</si>
  <si>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</si>
  <si>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</si>
  <si>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</si>
  <si>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</si>
  <si>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</si>
  <si>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</si>
  <si>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</si>
  <si>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</si>
  <si>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</si>
  <si>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</si>
  <si>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</si>
  <si>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</si>
  <si>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</si>
  <si>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</si>
  <si>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</si>
  <si>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</si>
  <si>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</si>
  <si>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</si>
  <si>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</si>
  <si>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</si>
  <si>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</si>
  <si>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</si>
  <si>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</si>
  <si>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</si>
  <si>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</si>
  <si>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</si>
  <si>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</si>
  <si>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</si>
  <si>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</si>
  <si>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</si>
  <si>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</si>
  <si>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</si>
  <si>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</si>
  <si>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</si>
  <si>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</si>
  <si>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</si>
  <si>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</si>
  <si>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</si>
  <si>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</si>
  <si>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</si>
  <si>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</si>
  <si>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</si>
  <si>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</si>
  <si>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</si>
  <si>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</si>
  <si>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</si>
  <si>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</si>
  <si>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</si>
  <si>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</si>
  <si>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</si>
  <si>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</si>
  <si>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</si>
  <si>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</si>
  <si>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</si>
  <si>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</si>
  <si>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</si>
  <si>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</si>
  <si>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</si>
  <si>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</si>
  <si>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</si>
  <si>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</si>
  <si>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</si>
  <si>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</si>
  <si>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</si>
  <si>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</si>
  <si>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</si>
  <si>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</si>
  <si>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</si>
  <si>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</si>
  <si>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</si>
  <si>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</si>
  <si>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</si>
  <si>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</si>
  <si>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</si>
  <si>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</si>
  <si>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</si>
  <si>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</si>
  <si>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</si>
  <si>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</si>
  <si>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</si>
  <si>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</si>
  <si>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</si>
  <si>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</si>
  <si>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</si>
  <si>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</si>
  <si>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</si>
  <si>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</si>
  <si>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</si>
  <si>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</si>
  <si>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</si>
  <si>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</si>
  <si>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</si>
  <si>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</si>
  <si>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</si>
  <si>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</si>
  <si>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</si>
  <si>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</si>
  <si>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</si>
  <si>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</si>
  <si>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</si>
  <si>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</si>
  <si>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</si>
  <si>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</si>
  <si>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</si>
  <si>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</si>
  <si>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</si>
  <si>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</si>
  <si>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</si>
  <si>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</si>
  <si>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</si>
  <si>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</si>
  <si>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</si>
  <si>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</si>
  <si>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</si>
  <si>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</si>
  <si>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</si>
  <si>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</si>
  <si>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</si>
  <si>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</si>
  <si>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</si>
  <si>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</si>
  <si>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</si>
  <si>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</si>
  <si>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</si>
  <si>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</si>
  <si>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</si>
  <si>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</si>
  <si>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</si>
  <si>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</si>
  <si>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</si>
  <si>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</si>
  <si>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</si>
  <si>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</si>
  <si>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</si>
  <si>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</si>
  <si>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</si>
  <si>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</si>
  <si>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</si>
  <si>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</si>
  <si>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</si>
  <si>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</si>
  <si>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</si>
  <si>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</si>
  <si>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</si>
  <si>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</si>
  <si>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</si>
  <si>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</si>
  <si>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</si>
  <si>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</si>
  <si>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</si>
  <si>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</si>
  <si>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</si>
  <si>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</si>
  <si>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</si>
  <si>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</si>
  <si>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</si>
  <si>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</si>
  <si>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</si>
  <si>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</si>
  <si>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</si>
  <si>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</si>
  <si>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</si>
  <si>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</si>
  <si>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</si>
  <si>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</si>
  <si>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</si>
  <si>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</si>
  <si>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</si>
  <si>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</si>
  <si>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</si>
  <si>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</si>
  <si>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</si>
  <si>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</si>
  <si>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</si>
  <si>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</si>
  <si>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</si>
  <si>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</si>
  <si>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</si>
  <si>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</si>
  <si>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</si>
  <si>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</si>
  <si>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</si>
  <si>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</si>
  <si>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</si>
  <si>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</si>
  <si>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</si>
  <si>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</si>
  <si>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</si>
  <si>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</si>
  <si>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</si>
  <si>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</si>
  <si>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</si>
  <si>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</si>
  <si>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</si>
  <si>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</si>
  <si>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</si>
  <si>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</si>
  <si>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</si>
  <si>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</si>
  <si>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</si>
  <si>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</si>
  <si>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</si>
  <si>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</si>
  <si>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</si>
  <si>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</si>
  <si>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</si>
  <si>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</si>
  <si>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</si>
  <si>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</si>
  <si>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</si>
  <si>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</si>
  <si>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</si>
  <si>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</si>
  <si>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</si>
  <si>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</si>
  <si>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</si>
  <si>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</si>
  <si>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</si>
  <si>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</si>
  <si>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</si>
  <si>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</si>
  <si>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</si>
  <si>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</si>
  <si>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</si>
  <si>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</si>
  <si>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</si>
  <si>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</si>
  <si>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</si>
  <si>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</si>
  <si>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</si>
  <si>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</si>
  <si>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</si>
  <si>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</si>
  <si>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</si>
  <si>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</si>
  <si>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</si>
  <si>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</si>
  <si>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</si>
  <si>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</si>
  <si>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</si>
  <si>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</si>
  <si>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</si>
  <si>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</si>
  <si>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</si>
  <si>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</si>
  <si>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</si>
  <si>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</si>
  <si>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</si>
  <si>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</si>
  <si>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</si>
  <si>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</si>
  <si>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</si>
  <si>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</si>
  <si>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</si>
  <si>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</si>
  <si>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</si>
  <si>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</si>
  <si>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</si>
  <si>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</si>
  <si>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</si>
  <si>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</si>
  <si>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</si>
  <si>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</si>
  <si>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</si>
  <si>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</si>
  <si>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</si>
  <si>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</si>
  <si>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</si>
  <si>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</si>
  <si>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</si>
  <si>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</si>
  <si>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</si>
  <si>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</si>
  <si>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</si>
  <si>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</si>
  <si>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</si>
  <si>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</si>
  <si>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</si>
  <si>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</si>
  <si>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</si>
  <si>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</si>
  <si>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</si>
  <si>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</si>
  <si>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</si>
  <si>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</si>
  <si>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</si>
  <si>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</si>
  <si>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</si>
  <si>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</si>
  <si>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</si>
  <si>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</si>
  <si>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</si>
  <si>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</si>
  <si>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</si>
  <si>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</si>
  <si>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</si>
  <si>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</si>
  <si>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</si>
  <si>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</si>
  <si>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</si>
  <si>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</si>
  <si>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</si>
  <si>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</si>
  <si>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</si>
  <si>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</si>
  <si>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</si>
  <si>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</si>
  <si>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</si>
  <si>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</si>
  <si>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</si>
  <si>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</si>
  <si>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</si>
  <si>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</si>
  <si>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</si>
  <si>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</si>
  <si>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</si>
  <si>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</si>
  <si>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</si>
  <si>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</si>
  <si>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</si>
  <si>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</si>
  <si>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</si>
  <si>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</si>
  <si>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</si>
  <si>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</si>
  <si>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</si>
  <si>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</si>
  <si>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</si>
  <si>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</si>
  <si>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</si>
  <si>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</si>
  <si>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</si>
  <si>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</si>
  <si>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</si>
  <si>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</si>
  <si>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</si>
  <si>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</si>
  <si>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</si>
  <si>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</si>
  <si>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</si>
  <si>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</si>
  <si>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</si>
  <si>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</si>
  <si>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</si>
  <si>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</si>
  <si>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</si>
  <si>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</si>
  <si>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</si>
  <si>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</si>
  <si>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</si>
  <si>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</si>
  <si>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</si>
  <si>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</si>
  <si>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</si>
  <si>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</si>
  <si>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</si>
  <si>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</si>
  <si>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</si>
  <si>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</si>
  <si>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</si>
  <si>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</si>
  <si>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</si>
  <si>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</si>
  <si>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</si>
  <si>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</si>
  <si>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</si>
  <si>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</si>
  <si>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</si>
  <si>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</si>
  <si>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</si>
  <si>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</si>
  <si>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</si>
  <si>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</si>
  <si>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</si>
  <si>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</si>
  <si>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</si>
  <si>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</si>
  <si>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</si>
  <si>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</si>
  <si>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</si>
  <si>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</si>
  <si>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</si>
  <si>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</si>
  <si>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</si>
  <si>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</si>
  <si>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</si>
  <si>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</si>
  <si>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</si>
  <si>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</si>
  <si>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</si>
  <si>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</si>
  <si>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</si>
  <si>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</si>
  <si>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</si>
  <si>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</si>
  <si>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</si>
  <si>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</si>
  <si>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</si>
  <si>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</si>
  <si>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</si>
  <si>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</si>
  <si>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</si>
  <si>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</si>
  <si>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</si>
  <si>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</si>
  <si>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</si>
  <si>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</si>
  <si>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</si>
  <si>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</si>
  <si>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</si>
  <si>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</si>
  <si>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</si>
  <si>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</si>
  <si>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</si>
  <si>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</si>
  <si>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</si>
  <si>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</si>
  <si>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</si>
  <si>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</si>
  <si>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</si>
  <si>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</si>
  <si>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</si>
  <si>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</si>
  <si>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</si>
  <si>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</si>
  <si>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</si>
  <si>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</si>
  <si>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</si>
  <si>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</si>
  <si>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</si>
  <si>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</si>
  <si>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</si>
  <si>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</si>
  <si>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</si>
  <si>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</si>
  <si>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</si>
  <si>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</si>
  <si>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</si>
  <si>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</si>
  <si>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</si>
  <si>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</si>
  <si>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</si>
  <si>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</si>
  <si>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</si>
  <si>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</si>
  <si>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</si>
  <si>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</si>
  <si>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</si>
  <si>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</si>
  <si>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</si>
  <si>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</si>
  <si>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</si>
  <si>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</si>
  <si>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</si>
  <si>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</si>
  <si>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</si>
  <si>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</si>
  <si>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</si>
  <si>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</si>
  <si>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</si>
  <si>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</si>
  <si>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</si>
  <si>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</si>
  <si>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</si>
  <si>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</si>
  <si>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</si>
  <si>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</si>
  <si>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</si>
  <si>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</si>
  <si>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</si>
  <si>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</si>
  <si>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</si>
  <si>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</si>
  <si>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</si>
  <si>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</si>
  <si>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</si>
  <si>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</si>
  <si>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</si>
  <si>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</si>
  <si>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</si>
  <si>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</si>
  <si>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</si>
  <si>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</si>
  <si>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</si>
  <si>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</si>
  <si>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</si>
  <si>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</si>
  <si>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</si>
  <si>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</si>
  <si>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</si>
  <si>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</si>
  <si>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</si>
  <si>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</si>
  <si>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</si>
  <si>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</si>
  <si>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</si>
  <si>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</si>
  <si>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</si>
  <si>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</si>
  <si>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</si>
  <si>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</si>
  <si>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</si>
  <si>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</si>
  <si>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</si>
  <si>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</si>
  <si>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</si>
  <si>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</si>
  <si>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</si>
  <si>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</si>
  <si>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</si>
  <si>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</si>
  <si>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</si>
  <si>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</si>
  <si>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</si>
  <si>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</si>
  <si>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</si>
  <si>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</si>
  <si>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</si>
  <si>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</si>
  <si>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</si>
  <si>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</si>
  <si>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</si>
  <si>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</si>
  <si>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</si>
  <si>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</si>
  <si>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</si>
  <si>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</si>
  <si>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</si>
  <si>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</si>
  <si>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</si>
  <si>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</si>
  <si>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</si>
  <si>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</si>
  <si>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</si>
  <si>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</si>
  <si>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</si>
  <si>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</si>
  <si>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</si>
  <si>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</si>
  <si>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</si>
  <si>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</si>
  <si>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</si>
  <si>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</si>
  <si>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</si>
  <si>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</si>
  <si>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</si>
  <si>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</si>
  <si>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</si>
  <si>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</si>
  <si>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</si>
  <si>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</si>
  <si>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</si>
  <si>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</si>
  <si>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</si>
  <si>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</si>
  <si>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</si>
  <si>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</si>
  <si>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</si>
  <si>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</si>
  <si>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</si>
  <si>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</si>
  <si>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</si>
  <si>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</si>
  <si>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</si>
  <si>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</si>
  <si>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</si>
  <si>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</si>
  <si>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</si>
  <si>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</si>
  <si>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</si>
  <si>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</si>
  <si>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</si>
  <si>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</si>
  <si>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</si>
  <si>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</si>
  <si>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</si>
  <si>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</si>
  <si>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</si>
  <si>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</si>
  <si>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</si>
  <si>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</si>
  <si>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</si>
  <si>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</si>
  <si>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</si>
  <si>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</si>
  <si>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</si>
  <si>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</si>
  <si>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</si>
  <si>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</si>
  <si>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</si>
  <si>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</si>
  <si>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</si>
  <si>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</si>
  <si>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</si>
  <si>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</si>
  <si>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</si>
  <si>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</si>
  <si>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</si>
  <si>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</si>
  <si>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</si>
  <si>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</si>
  <si>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</si>
  <si>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</si>
  <si>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</si>
  <si>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</si>
  <si>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</si>
  <si>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</si>
  <si>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</si>
  <si>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</si>
  <si>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</si>
  <si>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</si>
  <si>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</si>
  <si>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</si>
  <si>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</si>
  <si>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</si>
  <si>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</si>
  <si>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</si>
  <si>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</si>
  <si>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</si>
  <si>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</si>
  <si>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</si>
  <si>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</si>
  <si>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</si>
  <si>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</si>
  <si>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</si>
  <si>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</si>
  <si>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</si>
  <si>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</si>
  <si>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</si>
  <si>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</si>
  <si>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</si>
  <si>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</si>
  <si>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</si>
  <si>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</si>
  <si>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</si>
  <si>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</si>
  <si>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</si>
  <si>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</si>
  <si>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</si>
  <si>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</si>
  <si>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</si>
  <si>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</si>
  <si>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</si>
  <si>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</si>
  <si>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</si>
  <si>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</si>
  <si>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</si>
  <si>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</si>
  <si>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</si>
  <si>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</si>
  <si>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</si>
  <si>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</si>
  <si>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</si>
  <si>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</si>
  <si>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</si>
  <si>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</si>
  <si>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</si>
  <si>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</si>
  <si>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</si>
  <si>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</si>
  <si>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</si>
  <si>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</si>
  <si>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</si>
  <si>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</si>
  <si>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</si>
  <si>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</si>
  <si>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</si>
  <si>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</si>
  <si>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</si>
  <si>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</si>
  <si>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</si>
  <si>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</si>
  <si>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</si>
  <si>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</si>
  <si>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</si>
  <si>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</si>
  <si>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</si>
  <si>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</si>
  <si>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</si>
  <si>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</si>
  <si>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</si>
  <si>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</si>
  <si>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</si>
  <si>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</si>
  <si>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</si>
  <si>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</si>
  <si>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</si>
  <si>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</si>
  <si>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</si>
  <si>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</si>
  <si>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</si>
  <si>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</si>
  <si>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</si>
  <si>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</si>
  <si>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</si>
  <si>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</si>
  <si>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</si>
  <si>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</si>
  <si>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</si>
  <si>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</si>
  <si>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</si>
  <si>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</si>
  <si>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</si>
  <si>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</si>
  <si>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</si>
  <si>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</si>
  <si>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</si>
  <si>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</si>
  <si>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</si>
  <si>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</si>
  <si>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</si>
  <si>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</si>
  <si>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</si>
  <si>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</si>
  <si>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</si>
  <si>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</si>
  <si>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</si>
  <si>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</si>
  <si>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</si>
  <si>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</si>
  <si>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</si>
  <si>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</si>
  <si>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</si>
  <si>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</si>
  <si>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</si>
  <si>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</si>
  <si>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</si>
  <si>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</si>
  <si>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</si>
  <si>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</si>
  <si>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</si>
  <si>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</si>
  <si>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</si>
  <si>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</si>
  <si>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</si>
  <si>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</si>
  <si>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</si>
  <si>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</si>
  <si>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</si>
  <si>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</si>
  <si>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</si>
  <si>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</si>
  <si>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</si>
  <si>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</si>
  <si>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</si>
  <si>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</si>
  <si>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</si>
  <si>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</si>
  <si>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</si>
  <si>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</si>
  <si>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</si>
  <si>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</si>
  <si>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</si>
  <si>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</si>
  <si>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</si>
  <si>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</si>
  <si>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</si>
  <si>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</si>
  <si>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</si>
  <si>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</si>
  <si>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</si>
  <si>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</si>
  <si>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</si>
  <si>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</si>
  <si>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</si>
  <si>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</si>
  <si>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</si>
  <si>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</si>
  <si>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</si>
  <si>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</si>
  <si>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</si>
  <si>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</si>
  <si>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</si>
  <si>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</si>
  <si>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</si>
  <si>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</si>
  <si>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</si>
  <si>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</si>
  <si>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</si>
  <si>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</si>
  <si>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</si>
  <si>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</si>
  <si>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</si>
  <si>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</si>
  <si>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</si>
  <si>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</si>
  <si>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</si>
  <si>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</si>
  <si>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</si>
  <si>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</si>
  <si>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</si>
  <si>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</si>
  <si>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</si>
  <si>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</si>
  <si>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</si>
  <si>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</si>
  <si>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</si>
  <si>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</si>
  <si>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</si>
  <si>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</si>
  <si>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</si>
  <si>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</si>
  <si>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</si>
  <si>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</si>
  <si>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</si>
  <si>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</si>
  <si>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</si>
  <si>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</si>
  <si>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</si>
  <si>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</si>
  <si>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</si>
  <si>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</si>
  <si>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</si>
  <si>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</si>
  <si>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</si>
  <si>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</si>
  <si>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</si>
  <si>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</si>
  <si>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</si>
  <si>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</si>
  <si>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</si>
  <si>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</si>
  <si>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</si>
  <si>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</si>
  <si>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</si>
  <si>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</si>
  <si>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</si>
  <si>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</si>
  <si>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</si>
  <si>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</si>
  <si>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</si>
  <si>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</si>
  <si>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</si>
  <si>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</si>
  <si>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</si>
  <si>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</si>
  <si>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</si>
  <si>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</si>
  <si>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</si>
  <si>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</si>
  <si>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</si>
  <si>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</si>
  <si>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</si>
  <si>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</si>
  <si>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</si>
  <si>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</si>
  <si>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</si>
  <si>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</si>
  <si>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</si>
  <si>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</si>
  <si>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</si>
  <si>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</si>
  <si>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</si>
  <si>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</si>
  <si>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</si>
  <si>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</si>
  <si>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</si>
  <si>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</si>
  <si>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</si>
  <si>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</si>
  <si>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</si>
  <si>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</si>
  <si>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</si>
  <si>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</si>
  <si>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</si>
  <si>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</si>
  <si>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</si>
  <si>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</si>
  <si>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</si>
  <si>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</si>
  <si>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</si>
  <si>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</si>
  <si>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</si>
  <si>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</si>
  <si>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</si>
  <si>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</si>
  <si>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</si>
  <si>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</si>
  <si>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</si>
  <si>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</si>
  <si>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</si>
  <si>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</si>
  <si>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</si>
  <si>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</si>
  <si>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</si>
  <si>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</si>
  <si>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</si>
  <si>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</si>
  <si>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</si>
  <si>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</si>
  <si>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</si>
  <si>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</si>
  <si>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</si>
  <si>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</si>
  <si>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</si>
  <si>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</si>
  <si>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</si>
  <si>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</si>
  <si>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</si>
  <si>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</si>
  <si>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</si>
  <si>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</si>
  <si>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</si>
  <si>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</si>
  <si>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</si>
  <si>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</si>
  <si>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</si>
  <si>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</si>
  <si>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</si>
  <si>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</si>
  <si>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</si>
  <si>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</si>
  <si>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</si>
  <si>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</si>
  <si>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</si>
  <si>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</si>
  <si>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</si>
  <si>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</si>
  <si>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</si>
  <si>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</si>
  <si>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</si>
  <si>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</si>
  <si>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</si>
  <si>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</si>
  <si>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</si>
  <si>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</si>
  <si>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</si>
  <si>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</si>
  <si>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</si>
  <si>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</si>
  <si>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</si>
  <si>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</si>
  <si>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</si>
  <si>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</si>
  <si>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</si>
  <si>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</si>
  <si>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</si>
  <si>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</si>
  <si>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</si>
  <si>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</si>
  <si>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</si>
  <si>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</si>
  <si>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</si>
  <si>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</si>
  <si>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</si>
  <si>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</si>
  <si>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</si>
  <si>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</si>
  <si>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</si>
  <si>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</si>
  <si>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</si>
  <si>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</si>
  <si>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</si>
  <si>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</si>
  <si>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</si>
  <si>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</si>
  <si>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</si>
  <si>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</si>
  <si>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</si>
  <si>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</si>
  <si>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</si>
  <si>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</si>
  <si>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</si>
  <si>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</si>
  <si>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</si>
  <si>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</si>
  <si>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</si>
  <si>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</si>
  <si>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</si>
  <si>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</si>
  <si>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</si>
  <si>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</si>
  <si>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</si>
  <si>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</si>
  <si>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</si>
  <si>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</si>
  <si>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</si>
  <si>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</si>
  <si>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</si>
  <si>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</si>
  <si>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</si>
  <si>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</si>
  <si>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</si>
  <si>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</si>
  <si>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</si>
  <si>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</si>
  <si>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</si>
  <si>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</si>
  <si>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</si>
  <si>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</si>
  <si>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</si>
  <si>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</si>
  <si>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</si>
  <si>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</si>
  <si>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</si>
  <si>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</si>
  <si>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</si>
  <si>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</si>
  <si>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</si>
  <si>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</si>
  <si>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</si>
  <si>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</si>
  <si>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</si>
  <si>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</si>
  <si>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</si>
  <si>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</si>
  <si>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</si>
  <si>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</si>
  <si>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</si>
  <si>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</si>
  <si>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</si>
  <si>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</si>
  <si>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</si>
  <si>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</si>
  <si>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</si>
  <si>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</si>
  <si>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</si>
  <si>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</si>
  <si>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</si>
  <si>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</si>
  <si>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</si>
  <si>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</si>
  <si>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</si>
  <si>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</si>
  <si>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</si>
  <si>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</si>
  <si>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</si>
  <si>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</si>
  <si>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</si>
  <si>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</si>
  <si>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</si>
  <si>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</si>
  <si>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</si>
  <si>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</si>
  <si>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</si>
  <si>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</si>
  <si>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</si>
  <si>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</si>
  <si>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</si>
  <si>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</si>
  <si>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</si>
  <si>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</si>
  <si>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</si>
  <si>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</si>
  <si>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</si>
  <si>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</si>
  <si>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</si>
  <si>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</si>
  <si>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</si>
  <si>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</si>
  <si>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</si>
  <si>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</si>
  <si>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</si>
  <si>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</si>
  <si>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</si>
  <si>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</si>
  <si>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</si>
  <si>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</si>
  <si>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</si>
  <si>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</si>
  <si>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</si>
  <si>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</si>
  <si>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</si>
  <si>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</si>
  <si>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</si>
  <si>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</si>
  <si>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</si>
  <si>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</si>
  <si>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</si>
  <si>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</si>
  <si>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</si>
  <si>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</si>
  <si>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</si>
  <si>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</si>
  <si>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</si>
  <si>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</si>
  <si>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</si>
  <si>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</si>
  <si>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</si>
  <si>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</si>
  <si>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</si>
  <si>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</si>
  <si>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</si>
  <si>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</si>
  <si>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</si>
  <si>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</si>
  <si>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</si>
  <si>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</si>
  <si>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</si>
  <si>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</si>
  <si>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</si>
  <si>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</si>
  <si>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</si>
  <si>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</si>
  <si>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</si>
  <si>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</si>
  <si>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</si>
  <si>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</si>
  <si>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</si>
  <si>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</si>
  <si>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</si>
  <si>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</si>
  <si>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</si>
  <si>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</si>
  <si>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</si>
  <si>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</si>
  <si>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</si>
  <si>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</si>
  <si>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</si>
  <si>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</si>
  <si>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</si>
  <si>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</si>
  <si>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</si>
  <si>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</si>
  <si>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</si>
  <si>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</si>
  <si>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</si>
  <si>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</si>
  <si>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</si>
  <si>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</si>
  <si>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</si>
  <si>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</si>
  <si>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</si>
  <si>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</si>
  <si>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</si>
  <si>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</si>
  <si>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</si>
  <si>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</si>
  <si>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</si>
  <si>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</si>
  <si>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</si>
  <si>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</si>
  <si>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</si>
  <si>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</si>
  <si>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</si>
  <si>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</si>
  <si>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</si>
  <si>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</si>
  <si>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</si>
  <si>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</si>
  <si>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</si>
  <si>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</si>
  <si>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</si>
  <si>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</si>
  <si>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</si>
  <si>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</si>
  <si>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</si>
  <si>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</si>
  <si>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</si>
  <si>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</si>
  <si>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</si>
  <si>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</si>
  <si>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</si>
  <si>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</si>
  <si>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</si>
  <si>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</si>
  <si>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</si>
  <si>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</si>
  <si>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</si>
  <si>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</si>
  <si>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</si>
  <si>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</si>
  <si>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</si>
  <si>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</si>
  <si>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</si>
  <si>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</si>
  <si>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</si>
  <si>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</si>
  <si>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</si>
  <si>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</si>
  <si>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</si>
  <si>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</si>
  <si>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</si>
  <si>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</si>
  <si>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</si>
  <si>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</si>
  <si>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</si>
  <si>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</si>
  <si>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</si>
  <si>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</si>
  <si>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</si>
  <si>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</si>
  <si>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</si>
  <si>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</si>
  <si>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</si>
  <si>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</si>
  <si>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</si>
  <si>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</si>
  <si>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</si>
  <si>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</si>
  <si>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</si>
  <si>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</si>
  <si>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</si>
  <si>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</si>
  <si>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</si>
  <si>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</si>
  <si>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</si>
  <si>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</si>
  <si>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</si>
  <si>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</si>
  <si>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</si>
  <si>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</si>
  <si>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</si>
  <si>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</si>
  <si>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</si>
  <si>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</si>
  <si>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</si>
  <si>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</si>
  <si>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</si>
  <si>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</si>
  <si>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</si>
  <si>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</si>
  <si>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</si>
  <si>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</si>
  <si>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</si>
  <si>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</si>
  <si>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</si>
  <si>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</si>
  <si>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</si>
  <si>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</si>
  <si>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</si>
  <si>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</si>
  <si>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</si>
  <si>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</si>
  <si>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</si>
  <si>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</si>
  <si>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</si>
  <si>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</si>
  <si>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</si>
  <si>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</si>
  <si>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</si>
  <si>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</si>
  <si>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</si>
  <si>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</si>
  <si>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</si>
  <si>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</si>
  <si>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</si>
  <si>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</si>
  <si>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</si>
  <si>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</si>
  <si>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</si>
  <si>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</si>
  <si>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</si>
  <si>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</si>
  <si>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</si>
  <si>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</si>
  <si>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</si>
  <si>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</si>
  <si>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</si>
  <si>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</si>
  <si>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</si>
  <si>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</si>
  <si>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</si>
  <si>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</si>
  <si>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</si>
  <si>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</si>
  <si>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</si>
  <si>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</si>
  <si>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</si>
  <si>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</si>
  <si>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</si>
  <si>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</si>
  <si>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</si>
  <si>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</si>
  <si>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</si>
  <si>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</si>
  <si>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</si>
  <si>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</si>
  <si>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</si>
  <si>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</si>
  <si>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</si>
  <si>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</si>
  <si>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</si>
  <si>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</si>
  <si>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</si>
  <si>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</si>
  <si>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</si>
  <si>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</si>
  <si>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</si>
  <si>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</si>
  <si>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</si>
  <si>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</si>
  <si>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</si>
  <si>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</si>
  <si>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</si>
  <si>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</si>
  <si>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</si>
  <si>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</si>
  <si>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</si>
  <si>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</si>
  <si>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</si>
  <si>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</si>
  <si>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</si>
  <si>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</si>
  <si>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</si>
  <si>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</si>
  <si>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</si>
  <si>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</si>
  <si>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</si>
  <si>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</si>
  <si>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</si>
  <si>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</si>
  <si>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</si>
  <si>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</si>
  <si>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</si>
  <si>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</si>
  <si>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</si>
  <si>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</si>
  <si>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</si>
  <si>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</si>
  <si>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</si>
  <si>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</si>
  <si>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</si>
  <si>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</si>
  <si>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</si>
  <si>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</si>
  <si>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</si>
  <si>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</si>
  <si>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</si>
  <si>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</si>
  <si>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</si>
  <si>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</si>
  <si>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</si>
  <si>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</si>
  <si>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</si>
  <si>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</si>
  <si>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</si>
  <si>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</si>
  <si>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</si>
  <si>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</si>
  <si>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</si>
  <si>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</si>
  <si>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</si>
  <si>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</si>
  <si>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</si>
  <si>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</si>
  <si>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</si>
  <si>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</si>
  <si>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</si>
  <si>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</si>
  <si>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</si>
  <si>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</si>
  <si>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</si>
  <si>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</si>
  <si>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</si>
  <si>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</si>
  <si>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</si>
  <si>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</si>
  <si>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</si>
  <si>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</si>
  <si>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</si>
  <si>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</si>
  <si>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</si>
  <si>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</si>
  <si>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</si>
  <si>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</si>
  <si>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</si>
  <si>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</si>
  <si>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</si>
  <si>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</si>
  <si>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</si>
  <si>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</si>
  <si>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</si>
  <si>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</si>
  <si>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</si>
  <si>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</si>
  <si>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</si>
  <si>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</si>
  <si>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</si>
  <si>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</si>
  <si>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</si>
  <si>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</si>
  <si>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</si>
  <si>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</si>
  <si>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</si>
  <si>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</si>
  <si>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</si>
  <si>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</si>
  <si>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</si>
  <si>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</si>
  <si>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</si>
  <si>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</si>
  <si>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</si>
  <si>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</si>
  <si>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</si>
  <si>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</si>
  <si>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</si>
  <si>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</si>
  <si>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</si>
  <si>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</si>
  <si>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</si>
  <si>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</si>
  <si>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</si>
  <si>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</si>
  <si>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</si>
  <si>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</si>
  <si>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</si>
  <si>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</si>
  <si>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</si>
  <si>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</si>
  <si>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</si>
  <si>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</si>
  <si>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</si>
  <si>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</si>
  <si>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</si>
  <si>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</si>
  <si>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</si>
  <si>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</si>
  <si>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</si>
  <si>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</si>
  <si>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</si>
  <si>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</si>
  <si>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</si>
  <si>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</si>
  <si>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</si>
  <si>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</si>
  <si>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</si>
  <si>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</si>
  <si>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</si>
  <si>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</si>
  <si>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</si>
  <si>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</si>
  <si>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</si>
  <si>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</si>
  <si>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</si>
  <si>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</si>
  <si>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</si>
  <si>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</si>
  <si>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</si>
  <si>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</si>
  <si>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</si>
  <si>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</si>
  <si>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</si>
  <si>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</si>
  <si>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</si>
  <si>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</si>
  <si>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</si>
  <si>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</si>
  <si>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</si>
  <si>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</si>
  <si>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</si>
  <si>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</si>
  <si>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</si>
  <si>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</si>
  <si>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</si>
  <si>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</si>
  <si>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</si>
  <si>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</si>
  <si>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</si>
  <si>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</si>
  <si>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</si>
  <si>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</si>
  <si>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</si>
  <si>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</si>
  <si>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</si>
  <si>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</si>
  <si>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</si>
  <si>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</si>
  <si>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</si>
  <si>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</si>
  <si>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</si>
  <si>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</si>
  <si>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</si>
  <si>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</si>
  <si>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</si>
  <si>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</si>
  <si>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</si>
  <si>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</si>
  <si>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</si>
  <si>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</si>
  <si>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</si>
  <si>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</si>
  <si>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</si>
  <si>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</si>
  <si>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</si>
  <si>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</si>
  <si>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</si>
  <si>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</si>
  <si>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</si>
  <si>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</si>
  <si>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</si>
  <si>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</si>
  <si>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</si>
  <si>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</si>
  <si>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</si>
  <si>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</si>
  <si>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</si>
  <si>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</si>
  <si>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</si>
  <si>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</si>
  <si>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</si>
  <si>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</si>
  <si>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</si>
  <si>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</si>
  <si>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</si>
  <si>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</si>
  <si>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</si>
  <si>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</si>
  <si>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</si>
  <si>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</si>
  <si>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</si>
  <si>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</si>
  <si>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</si>
  <si>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</si>
  <si>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</si>
  <si>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</si>
  <si>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</si>
  <si>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</si>
  <si>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</si>
  <si>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</si>
  <si>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</si>
  <si>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</si>
  <si>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</si>
  <si>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</si>
  <si>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</si>
  <si>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</si>
  <si>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</si>
  <si>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</si>
  <si>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</si>
  <si>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</si>
  <si>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</si>
  <si>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</si>
  <si>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</si>
  <si>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</si>
  <si>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</si>
  <si>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</si>
  <si>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</si>
  <si>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</si>
  <si>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</si>
  <si>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</si>
  <si>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</si>
  <si>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</si>
  <si>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</si>
  <si>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</si>
  <si>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</si>
  <si>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</si>
  <si>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</si>
  <si>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</si>
  <si>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</si>
  <si>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</si>
  <si>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</si>
  <si>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</si>
  <si>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</si>
  <si>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</si>
  <si>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</si>
  <si>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</si>
  <si>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</si>
  <si>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</si>
  <si>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</si>
  <si>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</si>
  <si>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</si>
  <si>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</si>
  <si>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</si>
  <si>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</si>
  <si>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</si>
  <si>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</si>
  <si>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</si>
  <si>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</si>
  <si>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</si>
  <si>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</si>
  <si>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</si>
  <si>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</si>
  <si>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</si>
  <si>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</si>
  <si>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</si>
  <si>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</si>
  <si>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</si>
  <si>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</si>
  <si>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</si>
  <si>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</si>
  <si>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</si>
  <si>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</si>
  <si>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</si>
  <si>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</si>
  <si>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</si>
  <si>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</si>
  <si>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</si>
  <si>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</si>
  <si>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</si>
  <si>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</si>
  <si>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</si>
  <si>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</si>
  <si>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</si>
  <si>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</si>
  <si>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</si>
  <si>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</si>
  <si>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</si>
  <si>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</si>
  <si>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</si>
  <si>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</si>
  <si>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</si>
  <si>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</si>
  <si>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</si>
  <si>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</si>
  <si>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</si>
  <si>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</si>
  <si>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</si>
  <si>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</si>
  <si>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</si>
  <si>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</si>
  <si>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</si>
  <si>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</si>
  <si>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</si>
  <si>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</si>
  <si>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</si>
  <si>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</si>
  <si>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</si>
  <si>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</si>
  <si>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</si>
  <si>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</si>
  <si>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</si>
  <si>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</si>
  <si>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</si>
  <si>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</si>
  <si>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</si>
  <si>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</si>
  <si>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</si>
  <si>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</si>
  <si>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</si>
  <si>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</si>
  <si>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</si>
  <si>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</si>
  <si>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</si>
  <si>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</si>
  <si>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</si>
  <si>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</si>
  <si>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</si>
  <si>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</si>
  <si>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</si>
  <si>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</si>
  <si>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</si>
  <si>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</si>
  <si>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</si>
  <si>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</si>
  <si>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</si>
  <si>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</si>
  <si>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</si>
  <si>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</si>
  <si>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</si>
  <si>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</si>
  <si>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</si>
  <si>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</si>
  <si>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</si>
  <si>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</si>
  <si>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</si>
  <si>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</si>
  <si>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</si>
  <si>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</si>
  <si>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</si>
  <si>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</si>
  <si>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</si>
  <si>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</si>
  <si>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</si>
  <si>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</si>
  <si>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</si>
  <si>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</si>
  <si>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</si>
  <si>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</si>
  <si>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</si>
  <si>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</si>
  <si>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</si>
  <si>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</si>
  <si>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</si>
  <si>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</si>
  <si>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</si>
  <si>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</si>
  <si>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</si>
  <si>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</si>
  <si>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</si>
  <si>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</si>
  <si>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</si>
  <si>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</si>
  <si>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</si>
  <si>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</si>
  <si>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</si>
  <si>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</si>
  <si>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</si>
  <si>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</si>
  <si>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</si>
  <si>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</si>
  <si>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</si>
  <si>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</si>
  <si>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</si>
  <si>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</si>
  <si>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</si>
  <si>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</si>
  <si>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</si>
  <si>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</si>
  <si>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</si>
  <si>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</si>
  <si>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</si>
  <si>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</si>
  <si>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</si>
  <si>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</si>
  <si>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</si>
  <si>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</si>
  <si>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</si>
  <si>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</si>
  <si>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</si>
  <si>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</si>
  <si>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</si>
  <si>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</si>
  <si>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</si>
  <si>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</si>
  <si>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</si>
  <si>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</si>
  <si>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</si>
  <si>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</si>
  <si>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</si>
  <si>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</si>
  <si>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</si>
  <si>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</si>
  <si>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</si>
  <si>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</si>
  <si>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</si>
  <si>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</si>
  <si>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</si>
  <si>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</si>
  <si>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</si>
  <si>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</si>
  <si>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</si>
  <si>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</si>
  <si>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</si>
  <si>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</si>
  <si>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</si>
  <si>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</si>
  <si>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</si>
  <si>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</si>
  <si>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</si>
  <si>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</si>
  <si>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</si>
  <si>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</si>
  <si>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</si>
  <si>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</si>
  <si>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</si>
  <si>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</si>
  <si>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</si>
  <si>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</si>
  <si>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</si>
  <si>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</si>
  <si>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</si>
  <si>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</si>
  <si>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</si>
  <si>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</si>
  <si>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</si>
  <si>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</si>
  <si>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</si>
  <si>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</si>
  <si>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</si>
  <si>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</si>
  <si>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</si>
  <si>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</si>
  <si>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</si>
  <si>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</si>
  <si>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</si>
  <si>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</si>
  <si>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</si>
  <si>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</si>
  <si>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</si>
  <si>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</si>
  <si>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</si>
  <si>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</si>
  <si>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</si>
  <si>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</si>
  <si>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</si>
  <si>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</si>
  <si>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</si>
  <si>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</si>
  <si>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</si>
  <si>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</si>
  <si>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</si>
  <si>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</si>
  <si>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</si>
  <si>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</si>
  <si>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</si>
  <si>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</si>
  <si>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</si>
  <si>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</si>
  <si>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</si>
  <si>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</si>
  <si>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</si>
  <si>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</si>
  <si>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</si>
  <si>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</si>
  <si>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</si>
  <si>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</si>
  <si>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</si>
  <si>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</si>
  <si>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</si>
  <si>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</si>
  <si>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</si>
  <si>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</si>
  <si>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</si>
  <si>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</si>
  <si>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</si>
  <si>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</si>
  <si>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</si>
  <si>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</si>
  <si>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</si>
  <si>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</si>
  <si>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</si>
  <si>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</si>
  <si>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</si>
  <si>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</si>
  <si>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</si>
  <si>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</si>
  <si>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</si>
  <si>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</si>
  <si>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</si>
  <si>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</si>
  <si>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</si>
  <si>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</si>
  <si>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</si>
  <si>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</si>
  <si>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</si>
  <si>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</si>
  <si>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</si>
  <si>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</si>
  <si>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</si>
  <si>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</si>
  <si>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</si>
  <si>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</si>
  <si>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</si>
  <si>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</si>
  <si>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</si>
  <si>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</si>
  <si>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</si>
  <si>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</si>
  <si>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</si>
  <si>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</si>
  <si>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</si>
  <si>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</si>
  <si>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</si>
  <si>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</si>
  <si>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</si>
  <si>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</si>
  <si>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</si>
  <si>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</si>
  <si>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</si>
  <si>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</si>
  <si>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</si>
  <si>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</si>
  <si>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</si>
  <si>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</si>
  <si>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</si>
  <si>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</si>
  <si>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</si>
  <si>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</si>
  <si>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</si>
  <si>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</si>
  <si>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</si>
  <si>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</si>
  <si>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</si>
  <si>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</si>
  <si>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</si>
  <si>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</si>
  <si>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</si>
  <si>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</si>
  <si>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</si>
  <si>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</si>
  <si>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</si>
  <si>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</si>
  <si>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</si>
  <si>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</si>
  <si>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</si>
  <si>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</si>
  <si>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</si>
  <si>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</si>
  <si>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</si>
  <si>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</si>
  <si>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</si>
  <si>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</si>
  <si>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</si>
  <si>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</si>
  <si>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</si>
  <si>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</si>
  <si>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</si>
  <si>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</si>
  <si>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</si>
  <si>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</si>
  <si>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</si>
  <si>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</si>
  <si>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</si>
  <si>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</si>
  <si>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</si>
  <si>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</si>
  <si>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</si>
  <si>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</si>
  <si>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</si>
  <si>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</si>
  <si>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</si>
  <si>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</si>
  <si>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</si>
  <si>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</si>
  <si>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</si>
  <si>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</si>
  <si>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</si>
  <si>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</si>
  <si>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</si>
  <si>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</si>
  <si>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</si>
  <si>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</si>
  <si>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</si>
  <si>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</si>
  <si>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</si>
  <si>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</si>
  <si>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</si>
  <si>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</si>
  <si>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</si>
  <si>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</si>
  <si>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</si>
  <si>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</si>
  <si>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</si>
  <si>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</si>
  <si>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</si>
  <si>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</si>
  <si>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</si>
  <si>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</si>
  <si>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</si>
  <si>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</si>
  <si>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</si>
  <si>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</si>
  <si>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</si>
  <si>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</si>
  <si>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</si>
  <si>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</si>
  <si>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</si>
  <si>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</si>
  <si>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</si>
  <si>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</si>
  <si>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</si>
  <si>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</si>
  <si>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</si>
  <si>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</si>
  <si>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</si>
  <si>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</si>
  <si>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</si>
  <si>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</si>
  <si>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</si>
  <si>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</si>
  <si>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</si>
  <si>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</si>
  <si>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</si>
  <si>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</si>
  <si>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</si>
  <si>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</si>
  <si>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</si>
  <si>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</si>
  <si>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</si>
  <si>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</si>
  <si>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</si>
  <si>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</si>
  <si>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</si>
  <si>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</si>
  <si>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</si>
  <si>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</si>
  <si>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</si>
  <si>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</si>
  <si>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</si>
  <si>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</si>
  <si>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</si>
  <si>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</si>
  <si>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</si>
  <si>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</si>
  <si>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</si>
  <si>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</si>
  <si>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</si>
  <si>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</si>
  <si>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</si>
  <si>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</si>
  <si>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</si>
  <si>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</si>
  <si>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</si>
  <si>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</si>
  <si>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</si>
  <si>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</si>
  <si>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</si>
  <si>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</si>
  <si>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</si>
  <si>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</si>
  <si>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</si>
  <si>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</si>
  <si>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</si>
  <si>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</si>
  <si>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</si>
  <si>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</si>
  <si>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</si>
  <si>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</si>
  <si>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</si>
  <si>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</si>
  <si>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</si>
  <si>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</si>
  <si>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</si>
  <si>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</si>
  <si>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</si>
  <si>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</si>
  <si>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</si>
  <si>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</si>
  <si>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</si>
  <si>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</si>
  <si>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</si>
  <si>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</si>
  <si>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</si>
  <si>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</si>
  <si>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</si>
  <si>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</si>
  <si>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</si>
  <si>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</si>
  <si>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</si>
  <si>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</si>
  <si>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</si>
  <si>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</si>
  <si>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</si>
  <si>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</si>
  <si>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</si>
  <si>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</si>
  <si>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</si>
  <si>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</si>
  <si>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</si>
  <si>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</si>
  <si>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</si>
  <si>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</si>
  <si>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</si>
  <si>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</si>
  <si>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</si>
  <si>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</si>
  <si>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</si>
  <si>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</si>
  <si>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</si>
  <si>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</si>
  <si>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</si>
  <si>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</si>
  <si>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</si>
  <si>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</si>
  <si>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</si>
  <si>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</si>
  <si>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</si>
  <si>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</si>
  <si>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</si>
  <si>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</si>
  <si>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</si>
  <si>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</si>
  <si>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</si>
  <si>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</si>
  <si>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</si>
  <si>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</si>
  <si>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</si>
  <si>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</si>
  <si>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</si>
  <si>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</si>
  <si>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</si>
  <si>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</si>
  <si>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</si>
  <si>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</si>
  <si>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</si>
  <si>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</si>
  <si>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</si>
  <si>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</si>
  <si>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</si>
  <si>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</si>
  <si>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</si>
  <si>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</si>
  <si>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</si>
  <si>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</si>
  <si>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</si>
  <si>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</si>
  <si>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</si>
  <si>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</si>
  <si>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</si>
  <si>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</si>
  <si>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</si>
  <si>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</si>
  <si>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</si>
  <si>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</si>
  <si>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</si>
  <si>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</si>
  <si>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</si>
  <si>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</si>
  <si>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</si>
  <si>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</si>
  <si>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</si>
  <si>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</si>
  <si>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</si>
  <si>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</si>
  <si>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</si>
  <si>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</si>
  <si>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</si>
  <si>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</si>
  <si>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</si>
  <si>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</si>
  <si>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</si>
  <si>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</si>
  <si>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</si>
  <si>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</si>
  <si>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</si>
  <si>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</si>
  <si>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</si>
  <si>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</si>
  <si>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</si>
  <si>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</si>
  <si>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</si>
  <si>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</si>
  <si>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</si>
  <si>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</si>
  <si>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</si>
  <si>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</si>
  <si>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</si>
  <si>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</si>
  <si>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</si>
  <si>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</si>
  <si>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</si>
  <si>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</si>
  <si>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</si>
  <si>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</si>
  <si>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</si>
  <si>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</si>
  <si>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</si>
  <si>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</si>
  <si>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</si>
  <si>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</si>
  <si>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</si>
  <si>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</si>
  <si>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</si>
  <si>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</si>
  <si>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</si>
  <si>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</si>
  <si>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</si>
  <si>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</si>
  <si>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</si>
  <si>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</si>
  <si>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</si>
  <si>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</si>
  <si>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</si>
  <si>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</si>
  <si>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</si>
  <si>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</si>
  <si>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</si>
  <si>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</si>
  <si>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</si>
  <si>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</si>
  <si>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</si>
  <si>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</si>
  <si>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</si>
  <si>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</si>
  <si>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</si>
  <si>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</si>
  <si>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</si>
  <si>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</si>
  <si>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</si>
  <si>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</si>
  <si>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</si>
  <si>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</si>
  <si>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</si>
  <si>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</si>
  <si>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</si>
  <si>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</si>
  <si>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</si>
  <si>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</si>
  <si>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</si>
  <si>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</si>
  <si>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</si>
  <si>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</si>
  <si>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</si>
  <si>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</si>
  <si>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</si>
  <si>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</si>
  <si>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</si>
  <si>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</si>
  <si>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</si>
  <si>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</si>
  <si>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</si>
  <si>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</si>
  <si>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</si>
  <si>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</si>
  <si>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</si>
  <si>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</si>
  <si>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</si>
  <si>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</si>
  <si>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</si>
  <si>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</si>
  <si>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</si>
  <si>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</si>
  <si>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</si>
  <si>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</si>
  <si>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</si>
  <si>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</si>
  <si>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</si>
  <si>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</si>
  <si>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</si>
  <si>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</si>
  <si>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</si>
  <si>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</si>
  <si>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</si>
  <si>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</si>
  <si>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</si>
  <si>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</si>
  <si>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</si>
  <si>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</si>
  <si>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</si>
  <si>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</si>
  <si>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</si>
  <si>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</si>
  <si>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</si>
  <si>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</si>
  <si>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</si>
  <si>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</si>
  <si>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</si>
  <si>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</si>
  <si>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</si>
  <si>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</si>
  <si>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</si>
  <si>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</si>
  <si>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</si>
  <si>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</si>
  <si>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</si>
  <si>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</si>
  <si>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</si>
  <si>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</si>
  <si>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</si>
  <si>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</si>
  <si>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</si>
  <si>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</si>
  <si>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</si>
  <si>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</si>
  <si>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</si>
  <si>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</si>
  <si>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</si>
  <si>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</si>
  <si>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</si>
  <si>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</si>
  <si>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</si>
  <si>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</si>
  <si>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</si>
  <si>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</si>
  <si>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</si>
  <si>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</si>
  <si>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</si>
  <si>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</si>
  <si>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</si>
  <si>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</si>
  <si>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</si>
  <si>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</si>
  <si>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</si>
  <si>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</si>
  <si>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</si>
  <si>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</si>
  <si>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</si>
  <si>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</si>
  <si>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</si>
  <si>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</si>
  <si>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</si>
  <si>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</si>
  <si>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</si>
  <si>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</si>
  <si>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</si>
  <si>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</si>
  <si>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</si>
  <si>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</si>
  <si>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</si>
  <si>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</si>
  <si>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</si>
  <si>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</si>
  <si>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</si>
  <si>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</si>
  <si>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</si>
  <si>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</si>
  <si>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</si>
  <si>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</si>
  <si>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</si>
  <si>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</si>
  <si>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</si>
  <si>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</si>
  <si>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</si>
  <si>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</si>
  <si>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</si>
  <si>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</si>
  <si>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</si>
  <si>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</si>
  <si>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</si>
  <si>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</si>
  <si>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</si>
  <si>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</si>
  <si>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</si>
  <si>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</si>
  <si>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</si>
  <si>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</si>
  <si>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</si>
  <si>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</si>
  <si>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</si>
  <si>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</si>
  <si>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</si>
  <si>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</si>
  <si>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</si>
  <si>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</si>
  <si>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</si>
  <si>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</si>
  <si>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</si>
  <si>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</si>
  <si>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</si>
  <si>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</si>
  <si>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</si>
  <si>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</si>
  <si>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</si>
  <si>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</si>
  <si>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</si>
  <si>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</si>
  <si>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</si>
  <si>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</si>
  <si>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</si>
  <si>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</si>
  <si>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</si>
  <si>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</si>
  <si>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</si>
  <si>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</si>
  <si>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</si>
  <si>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</si>
  <si>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</si>
  <si>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</si>
  <si>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</si>
  <si>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</si>
  <si>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</si>
  <si>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</si>
  <si>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</si>
  <si>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</si>
  <si>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</si>
  <si>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</si>
  <si>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</si>
  <si>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</si>
  <si>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</si>
  <si>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</si>
  <si>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</si>
  <si>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</si>
  <si>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</si>
  <si>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</si>
  <si>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</si>
  <si>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</si>
  <si>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</si>
  <si>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</si>
  <si>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</si>
  <si>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</si>
  <si>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</si>
  <si>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</si>
  <si>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</si>
  <si>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</si>
  <si>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</si>
  <si>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</si>
  <si>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</si>
  <si>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</si>
  <si>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</si>
  <si>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</si>
  <si>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</si>
  <si>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</si>
  <si>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</si>
  <si>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</si>
  <si>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</si>
  <si>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</si>
  <si>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</si>
  <si>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</si>
  <si>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</si>
  <si>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</si>
  <si>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</si>
  <si>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</si>
  <si>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</si>
  <si>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</si>
  <si>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</si>
  <si>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</si>
  <si>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</si>
  <si>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</si>
  <si>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</si>
  <si>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</si>
  <si>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</si>
  <si>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</si>
  <si>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</si>
  <si>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</si>
  <si>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</si>
  <si>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</si>
  <si>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</si>
  <si>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</si>
  <si>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</si>
  <si>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</si>
  <si>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</si>
  <si>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</si>
  <si>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</si>
  <si>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</si>
  <si>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</si>
  <si>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</si>
  <si>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</si>
  <si>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</si>
  <si>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</si>
  <si>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</si>
  <si>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</si>
  <si>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</si>
  <si>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</si>
  <si>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</si>
  <si>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</si>
  <si>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</si>
  <si>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</si>
  <si>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</si>
  <si>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</si>
  <si>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</si>
  <si>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</si>
  <si>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</si>
  <si>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</si>
  <si>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</si>
  <si>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</si>
  <si>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</si>
  <si>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</si>
  <si>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</si>
  <si>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</si>
  <si>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</si>
  <si>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</si>
  <si>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</si>
  <si>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</si>
  <si>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</si>
  <si>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</si>
  <si>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</si>
  <si>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</si>
  <si>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</si>
  <si>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</si>
  <si>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</si>
  <si>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</si>
  <si>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</si>
  <si>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</si>
  <si>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</si>
  <si>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</si>
  <si>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</si>
  <si>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</si>
  <si>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</si>
  <si>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</si>
  <si>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</si>
  <si>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</si>
  <si>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</si>
  <si>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</si>
  <si>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</si>
  <si>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</si>
  <si>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</si>
  <si>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</si>
  <si>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</si>
  <si>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</si>
  <si>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</si>
  <si>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</si>
  <si>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</si>
  <si>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</si>
  <si>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</si>
  <si>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</si>
  <si>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</si>
  <si>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</si>
  <si>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</si>
  <si>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</si>
  <si>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</si>
  <si>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</si>
  <si>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</si>
  <si>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</si>
  <si>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</si>
  <si>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</si>
  <si>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</si>
  <si>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</si>
  <si>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</si>
  <si>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</si>
  <si>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</si>
  <si>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</si>
  <si>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</si>
  <si>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</si>
  <si>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</si>
  <si>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</si>
  <si>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</si>
  <si>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</si>
  <si>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</si>
  <si>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</si>
  <si>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</si>
  <si>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</si>
  <si>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</si>
  <si>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</si>
  <si>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</si>
  <si>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</si>
  <si>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</si>
  <si>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</si>
  <si>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</si>
  <si>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</si>
  <si>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</si>
  <si>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</si>
  <si>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</si>
  <si>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</si>
  <si>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</si>
  <si>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</si>
  <si>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</si>
  <si>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</si>
  <si>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</si>
  <si>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</si>
  <si>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</si>
  <si>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</si>
  <si>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</si>
  <si>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</si>
  <si>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</si>
  <si>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</si>
  <si>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</si>
  <si>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</si>
  <si>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</si>
  <si>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</si>
  <si>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</si>
  <si>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</si>
  <si>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</si>
  <si>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</si>
  <si>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</si>
  <si>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</si>
  <si>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</si>
  <si>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</si>
  <si>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</si>
  <si>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</si>
  <si>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</si>
  <si>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</si>
  <si>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</si>
  <si>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</si>
  <si>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</si>
  <si>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</si>
  <si>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</si>
  <si>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</si>
  <si>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</si>
  <si>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</si>
  <si>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</si>
  <si>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</si>
  <si>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</si>
  <si>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</si>
  <si>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</si>
  <si>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</si>
  <si>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</si>
  <si>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</si>
  <si>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</si>
  <si>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</si>
  <si>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</si>
  <si>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</si>
  <si>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</si>
  <si>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</si>
  <si>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</si>
  <si>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</si>
  <si>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</si>
  <si>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</si>
  <si>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</si>
  <si>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</si>
  <si>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</si>
  <si>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</si>
  <si>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</si>
  <si>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</si>
  <si>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</si>
  <si>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</si>
  <si>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</si>
  <si>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</si>
  <si>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</si>
  <si>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</si>
  <si>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</si>
  <si>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</si>
  <si>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</si>
  <si>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</si>
  <si>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</si>
  <si>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</si>
  <si>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</si>
  <si>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</si>
  <si>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</si>
  <si>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</si>
  <si>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</si>
  <si>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</si>
  <si>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</si>
  <si>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</si>
  <si>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</si>
  <si>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</si>
  <si>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</si>
  <si>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</si>
  <si>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</si>
  <si>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</si>
  <si>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</si>
  <si>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</si>
  <si>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</si>
  <si>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</si>
  <si>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</si>
  <si>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</si>
  <si>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</si>
  <si>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</si>
  <si>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</si>
  <si>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</si>
  <si>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</si>
  <si>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</si>
  <si>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</si>
  <si>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</si>
  <si>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</si>
  <si>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</si>
  <si>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</si>
  <si>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</si>
  <si>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</si>
  <si>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</si>
  <si>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</si>
  <si>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</si>
  <si>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</si>
  <si>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</si>
  <si>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</si>
  <si>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</si>
  <si>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</si>
  <si>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</si>
  <si>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</si>
  <si>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</si>
  <si>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</si>
  <si>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</si>
  <si>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</si>
  <si>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</si>
  <si>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</si>
  <si>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</si>
  <si>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</si>
  <si>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</si>
  <si>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</si>
  <si>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</si>
  <si>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</si>
  <si>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</si>
  <si>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</si>
  <si>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</si>
  <si>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</si>
  <si>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</si>
  <si>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</si>
  <si>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</si>
  <si>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</si>
  <si>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</si>
  <si>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</si>
  <si>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</si>
  <si>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</si>
  <si>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</si>
  <si>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</si>
  <si>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</si>
  <si>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</si>
  <si>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</si>
  <si>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</si>
  <si>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</si>
  <si>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</si>
  <si>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</si>
  <si>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</si>
  <si>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</si>
  <si>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</si>
  <si>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</si>
  <si>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</si>
  <si>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</si>
  <si>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</si>
  <si>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</si>
  <si>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</si>
  <si>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</si>
  <si>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</si>
  <si>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</si>
  <si>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</si>
  <si>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</si>
  <si>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</si>
  <si>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</si>
  <si>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</si>
  <si>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</si>
  <si>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</si>
  <si>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</si>
  <si>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</si>
  <si>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</si>
  <si>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</si>
  <si>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</si>
  <si>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</si>
  <si>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</si>
  <si>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</si>
  <si>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</si>
  <si>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</si>
  <si>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</si>
  <si>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</si>
  <si>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</si>
  <si>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</si>
  <si>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</si>
  <si>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</si>
  <si>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</si>
  <si>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</si>
  <si>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</si>
  <si>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</si>
  <si>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</si>
  <si>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</si>
  <si>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</si>
  <si>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</si>
  <si>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</si>
  <si>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</si>
  <si>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</si>
  <si>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</si>
  <si>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</si>
  <si>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</si>
  <si>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</si>
  <si>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</si>
  <si>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</si>
  <si>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</si>
  <si>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</si>
  <si>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</si>
  <si>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</si>
  <si>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</si>
  <si>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</si>
  <si>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</si>
  <si>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</si>
  <si>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</si>
  <si>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</si>
  <si>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</si>
  <si>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</si>
  <si>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</si>
  <si>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</si>
  <si>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</si>
  <si>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</si>
  <si>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</si>
  <si>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</si>
  <si>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</si>
  <si>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</si>
  <si>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</si>
  <si>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</si>
  <si>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</si>
  <si>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</si>
  <si>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</si>
  <si>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</si>
  <si>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</si>
  <si>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</si>
  <si>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</si>
  <si>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</si>
  <si>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</si>
  <si>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</si>
  <si>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</si>
  <si>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</si>
  <si>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</si>
  <si>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</si>
  <si>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</si>
  <si>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</si>
  <si>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</si>
  <si>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</si>
  <si>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</si>
  <si>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</si>
  <si>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</si>
  <si>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</si>
  <si>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</si>
  <si>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</si>
  <si>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</si>
  <si>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</si>
  <si>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</si>
  <si>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</si>
  <si>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</si>
  <si>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</si>
  <si>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</si>
  <si>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</si>
  <si>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</si>
  <si>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</si>
  <si>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</si>
  <si>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</si>
  <si>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</si>
  <si>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</si>
  <si>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</si>
  <si>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</si>
  <si>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</si>
  <si>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</si>
  <si>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</si>
  <si>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</si>
  <si>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</si>
  <si>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</si>
  <si>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</si>
  <si>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</si>
  <si>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</si>
  <si>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</si>
  <si>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</si>
  <si>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</si>
  <si>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</si>
  <si>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</si>
  <si>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</si>
  <si>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</si>
  <si>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</si>
  <si>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</si>
  <si>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</si>
  <si>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</si>
  <si>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</si>
  <si>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</si>
  <si>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</si>
  <si>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</si>
  <si>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</si>
  <si>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</si>
  <si>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</si>
  <si>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</si>
  <si>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</si>
  <si>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</si>
  <si>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</si>
  <si>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</si>
  <si>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</si>
  <si>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</si>
  <si>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</si>
  <si>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</si>
  <si>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</si>
  <si>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</si>
  <si>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</si>
  <si>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</si>
  <si>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</si>
  <si>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</si>
  <si>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</si>
  <si>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</si>
  <si>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</si>
  <si>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</si>
  <si>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</si>
  <si>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</si>
  <si>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</si>
  <si>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</si>
  <si>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</si>
  <si>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</si>
  <si>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</si>
  <si>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</si>
  <si>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</si>
  <si>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</si>
  <si>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</si>
  <si>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</si>
  <si>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</si>
  <si>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</si>
  <si>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</si>
  <si>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</si>
  <si>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</si>
  <si>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</si>
  <si>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</si>
  <si>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</si>
  <si>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</si>
  <si>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</si>
  <si>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</si>
  <si>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</si>
  <si>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</si>
  <si>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</si>
  <si>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</si>
  <si>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</si>
  <si>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</si>
  <si>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</si>
  <si>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</si>
  <si>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</si>
  <si>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</si>
  <si>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</si>
  <si>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</si>
  <si>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</si>
  <si>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</si>
  <si>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</si>
  <si>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</si>
  <si>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</si>
  <si>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</si>
  <si>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</si>
  <si>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</si>
  <si>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</si>
  <si>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</si>
  <si>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</si>
  <si>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</si>
  <si>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</si>
  <si>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</si>
  <si>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</si>
  <si>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</si>
  <si>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</si>
  <si>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</si>
  <si>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</si>
  <si>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</si>
  <si>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</si>
  <si>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</si>
  <si>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</si>
  <si>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</si>
  <si>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</si>
  <si>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</si>
  <si>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</si>
  <si>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</si>
  <si>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</si>
  <si>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</si>
  <si>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</si>
  <si>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</si>
  <si>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</si>
  <si>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</si>
  <si>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</si>
  <si>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</si>
  <si>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</si>
  <si>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</si>
  <si>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</si>
  <si>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</si>
  <si>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</si>
  <si>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</si>
  <si>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</si>
  <si>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</si>
  <si>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</si>
  <si>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</si>
  <si>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</si>
  <si>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</si>
  <si>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</si>
  <si>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</si>
  <si>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</si>
  <si>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</si>
  <si>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</si>
  <si>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</si>
  <si>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</si>
  <si>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</si>
  <si>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</si>
  <si>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</si>
  <si>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</si>
  <si>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</si>
  <si>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</si>
  <si>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</si>
  <si>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</si>
  <si>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</si>
  <si>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</si>
  <si>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</si>
  <si>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</si>
  <si>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</si>
  <si>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</si>
  <si>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</si>
  <si>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</si>
  <si>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</si>
  <si>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</si>
  <si>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</si>
  <si>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</si>
  <si>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</si>
  <si>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</si>
  <si>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</si>
  <si>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</si>
  <si>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</si>
  <si>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</si>
  <si>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</si>
  <si>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</si>
  <si>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</si>
  <si>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</si>
  <si>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</si>
  <si>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</si>
  <si>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</si>
  <si>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</si>
  <si>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</si>
  <si>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</si>
  <si>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</si>
  <si>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</si>
  <si>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</si>
  <si>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</si>
  <si>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</si>
  <si>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</si>
  <si>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</si>
  <si>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</si>
  <si>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</si>
  <si>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</si>
  <si>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</si>
  <si>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</si>
  <si>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</si>
  <si>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</si>
  <si>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</si>
  <si>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</si>
  <si>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</si>
  <si>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</si>
  <si>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</si>
  <si>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</si>
  <si>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</si>
  <si>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</si>
  <si>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</si>
  <si>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</si>
  <si>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</si>
  <si>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</si>
  <si>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</si>
  <si>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</si>
  <si>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</si>
  <si>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</si>
  <si>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</si>
  <si>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</si>
  <si>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</si>
  <si>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</si>
  <si>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</si>
  <si>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</si>
  <si>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</si>
  <si>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</si>
  <si>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</si>
  <si>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</si>
  <si>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</si>
  <si>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</si>
  <si>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</si>
  <si>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</si>
  <si>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</si>
  <si>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</si>
  <si>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</si>
  <si>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</si>
  <si>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</si>
  <si>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</si>
  <si>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</si>
  <si>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</si>
  <si>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</si>
  <si>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</si>
  <si>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</si>
  <si>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</si>
  <si>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</si>
  <si>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</si>
  <si>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</si>
  <si>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</si>
  <si>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</si>
  <si>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</si>
  <si>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</si>
  <si>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</si>
  <si>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</si>
  <si>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</si>
  <si>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</si>
  <si>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</si>
  <si>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</si>
  <si>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</si>
  <si>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</si>
  <si>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</si>
  <si>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</si>
  <si>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</si>
  <si>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</si>
  <si>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</si>
  <si>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</si>
  <si>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</si>
  <si>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</si>
  <si>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</si>
  <si>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</si>
  <si>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</si>
  <si>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</si>
  <si>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</si>
  <si>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</si>
  <si>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</si>
  <si>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</si>
  <si>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</si>
  <si>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</si>
  <si>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</si>
  <si>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</si>
  <si>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</si>
  <si>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</si>
  <si>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</si>
  <si>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</si>
  <si>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</si>
  <si>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</si>
  <si>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</si>
  <si>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</si>
  <si>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</si>
  <si>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</si>
  <si>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</si>
  <si>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</si>
  <si>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</si>
  <si>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</si>
  <si>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</si>
  <si>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</si>
  <si>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</si>
  <si>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</si>
  <si>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</si>
  <si>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</si>
  <si>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</si>
  <si>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</si>
  <si>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</si>
  <si>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</si>
  <si>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</si>
  <si>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</si>
  <si>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</si>
  <si>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</si>
  <si>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</si>
  <si>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</si>
  <si>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</si>
  <si>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</si>
  <si>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</si>
  <si>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</si>
  <si>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</si>
  <si>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</si>
  <si>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</si>
  <si>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</si>
  <si>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</si>
  <si>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</si>
  <si>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</si>
  <si>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</si>
  <si>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</si>
  <si>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</si>
  <si>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</si>
  <si>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</si>
  <si>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</si>
  <si>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</si>
  <si>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</si>
  <si>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</si>
  <si>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</si>
  <si>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</si>
  <si>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</si>
  <si>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</si>
  <si>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</si>
  <si>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</si>
  <si>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</si>
  <si>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</si>
  <si>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</si>
  <si>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</si>
  <si>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</si>
  <si>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</si>
  <si>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</si>
  <si>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</si>
  <si>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</si>
  <si>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</si>
  <si>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</si>
  <si>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</si>
  <si>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</si>
  <si>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</si>
  <si>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</si>
  <si>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</si>
  <si>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</si>
  <si>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</si>
  <si>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</si>
  <si>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</si>
  <si>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</si>
  <si>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</si>
  <si>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</si>
  <si>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</si>
  <si>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</si>
  <si>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</si>
  <si>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</si>
  <si>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</si>
  <si>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</si>
  <si>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</si>
  <si>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</si>
  <si>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</si>
  <si>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</si>
  <si>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</si>
  <si>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</si>
  <si>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</si>
  <si>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</si>
  <si>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</si>
  <si>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</si>
  <si>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</si>
  <si>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</si>
  <si>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</si>
  <si>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</si>
  <si>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</si>
  <si>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</si>
  <si>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</si>
  <si>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</si>
  <si>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</si>
  <si>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</si>
  <si>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</si>
  <si>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</si>
  <si>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</si>
  <si>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</si>
  <si>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</si>
  <si>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</si>
  <si>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</si>
  <si>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</si>
  <si>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</si>
  <si>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</si>
  <si>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</si>
  <si>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</si>
  <si>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</si>
  <si>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</si>
  <si>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</si>
  <si>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</si>
  <si>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</si>
  <si>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</si>
  <si>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</si>
  <si>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</si>
  <si>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</si>
  <si>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</si>
  <si>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</si>
  <si>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</si>
  <si>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</si>
  <si>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</si>
  <si>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</si>
  <si>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</si>
  <si>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</si>
  <si>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</si>
  <si>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</si>
  <si>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</si>
  <si>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</si>
  <si>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</si>
  <si>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</si>
  <si>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</si>
  <si>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</si>
  <si>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</si>
  <si>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</si>
  <si>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</si>
  <si>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</si>
  <si>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</si>
  <si>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</si>
  <si>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</si>
  <si>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</si>
  <si>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</si>
  <si>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</si>
  <si>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</si>
  <si>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</si>
  <si>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</si>
  <si>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</si>
  <si>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</si>
  <si>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</si>
  <si>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</si>
  <si>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</si>
  <si>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</si>
  <si>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</si>
  <si>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</si>
  <si>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</si>
  <si>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</si>
  <si>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</si>
  <si>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</si>
  <si>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</si>
  <si>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</si>
  <si>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</si>
  <si>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</si>
  <si>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</si>
  <si>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</si>
  <si>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</si>
  <si>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</si>
  <si>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</si>
  <si>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</si>
  <si>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</si>
  <si>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</si>
  <si>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</si>
  <si>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</si>
  <si>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</si>
  <si>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</si>
  <si>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</si>
  <si>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</si>
  <si>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</si>
  <si>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</si>
  <si>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</si>
  <si>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</si>
  <si>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</si>
  <si>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</si>
  <si>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</si>
  <si>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</si>
  <si>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</si>
  <si>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</si>
  <si>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</si>
  <si>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</si>
  <si>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</si>
  <si>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</si>
  <si>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</si>
  <si>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</si>
  <si>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</si>
  <si>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</si>
  <si>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</si>
  <si>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</si>
  <si>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</si>
  <si>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</si>
  <si>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</si>
  <si>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</si>
  <si>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</si>
  <si>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</si>
  <si>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</si>
  <si>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</si>
  <si>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</si>
  <si>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</si>
  <si>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</si>
  <si>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</si>
  <si>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</si>
  <si>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</si>
  <si>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</si>
  <si>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</si>
  <si>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</si>
  <si>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</si>
  <si>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</si>
  <si>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</si>
  <si>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</si>
  <si>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</si>
  <si>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</si>
  <si>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</si>
  <si>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</si>
  <si>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</si>
  <si>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</si>
  <si>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</si>
  <si>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</si>
  <si>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</si>
  <si>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</si>
  <si>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</si>
  <si>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</si>
  <si>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</si>
  <si>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</si>
  <si>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</si>
  <si>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</si>
  <si>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</si>
  <si>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</si>
  <si>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</si>
  <si>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</si>
  <si>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</si>
  <si>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</si>
  <si>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</si>
  <si>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</si>
  <si>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</si>
  <si>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</si>
  <si>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</si>
  <si>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</si>
  <si>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</si>
  <si>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</si>
  <si>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</si>
  <si>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</si>
  <si>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</si>
  <si>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</si>
  <si>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</si>
  <si>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</si>
  <si>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</si>
  <si>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</si>
  <si>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</si>
  <si>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</si>
  <si>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</si>
  <si>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</si>
  <si>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</si>
  <si>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</si>
  <si>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</si>
  <si>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</si>
  <si>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</si>
  <si>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</si>
  <si>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</si>
  <si>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</si>
  <si>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</si>
  <si>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</si>
  <si>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</si>
  <si>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</si>
  <si>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</si>
  <si>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</si>
  <si>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</si>
  <si>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</si>
  <si>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</si>
  <si>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</si>
  <si>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</si>
  <si>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</si>
  <si>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</si>
  <si>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</si>
  <si>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</si>
  <si>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</si>
  <si>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</si>
  <si>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</si>
  <si>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</si>
  <si>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</si>
  <si>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</si>
  <si>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</si>
  <si>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</si>
  <si>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</si>
  <si>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</si>
  <si>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</si>
  <si>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</si>
  <si>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</si>
  <si>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</si>
  <si>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</si>
  <si>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</si>
  <si>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</si>
  <si>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</si>
  <si>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</si>
  <si>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</si>
  <si>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</si>
  <si>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</si>
  <si>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</si>
  <si>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</si>
  <si>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</si>
  <si>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</si>
  <si>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</si>
  <si>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</si>
  <si>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</si>
  <si>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</si>
  <si>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</si>
  <si>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</si>
  <si>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</si>
  <si>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</si>
  <si>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</si>
  <si>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</si>
  <si>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</si>
  <si>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</si>
  <si>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</si>
  <si>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</si>
  <si>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</si>
  <si>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</si>
  <si>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</si>
  <si>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</si>
  <si>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</si>
  <si>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</si>
  <si>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</si>
  <si>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</si>
  <si>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</si>
  <si>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</si>
  <si>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</si>
  <si>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</si>
  <si>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</si>
  <si>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</si>
  <si>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</si>
  <si>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</si>
  <si>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</si>
  <si>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</si>
  <si>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</si>
  <si>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</si>
  <si>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</si>
  <si>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</si>
  <si>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</si>
  <si>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</si>
  <si>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</si>
  <si>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</si>
  <si>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</si>
  <si>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</si>
  <si>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</si>
  <si>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</si>
  <si>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</si>
  <si>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</si>
  <si>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</si>
  <si>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</si>
  <si>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</si>
  <si>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</si>
  <si>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</si>
  <si>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</si>
  <si>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</si>
  <si>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</si>
  <si>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</si>
  <si>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</si>
  <si>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</si>
  <si>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</si>
  <si>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</si>
  <si>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</si>
  <si>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</si>
  <si>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</si>
  <si>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</si>
  <si>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</si>
  <si>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</si>
  <si>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</si>
  <si>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</si>
  <si>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</si>
  <si>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</si>
  <si>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</si>
  <si>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</si>
  <si>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</si>
  <si>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</si>
  <si>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</si>
  <si>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</si>
  <si>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</si>
  <si>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</si>
  <si>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</si>
  <si>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</si>
  <si>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</si>
  <si>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</si>
  <si>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</si>
  <si>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</si>
  <si>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</si>
  <si>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</si>
  <si>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</si>
  <si>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</si>
  <si>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</si>
  <si>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</si>
  <si>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</si>
  <si>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</si>
  <si>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</si>
  <si>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</si>
  <si>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</si>
  <si>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</si>
  <si>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</si>
  <si>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</si>
  <si>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</si>
  <si>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</si>
  <si>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</si>
  <si>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</si>
  <si>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</si>
  <si>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</si>
  <si>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</si>
  <si>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</si>
  <si>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</si>
  <si>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</si>
  <si>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</si>
  <si>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</si>
  <si>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</si>
  <si>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</si>
  <si>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</si>
  <si>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</si>
  <si>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</si>
  <si>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</si>
  <si>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</si>
  <si>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</si>
  <si>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</si>
  <si>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</si>
  <si>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</si>
  <si>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</si>
  <si>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</si>
  <si>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</si>
  <si>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</si>
  <si>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</si>
  <si>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</si>
  <si>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</si>
  <si>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</si>
  <si>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</si>
  <si>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</si>
  <si>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</si>
  <si>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</si>
  <si>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</si>
  <si>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</si>
  <si>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</si>
  <si>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</si>
  <si>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</si>
  <si>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</si>
  <si>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</si>
  <si>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</si>
  <si>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</si>
  <si>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</si>
  <si>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</si>
  <si>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</si>
  <si>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</si>
  <si>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</si>
  <si>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</si>
  <si>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</si>
  <si>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</si>
  <si>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</si>
  <si>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</si>
  <si>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</si>
  <si>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</si>
  <si>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</si>
  <si>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</si>
  <si>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</si>
  <si>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</si>
  <si>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</si>
  <si>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</si>
  <si>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</si>
  <si>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</si>
  <si>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</si>
  <si>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</si>
  <si>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</si>
  <si>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</si>
  <si>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</si>
  <si>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</si>
  <si>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</si>
  <si>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</si>
  <si>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</si>
  <si>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</si>
  <si>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</si>
  <si>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</si>
  <si>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</si>
  <si>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</si>
  <si>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</si>
  <si>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</si>
  <si>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</si>
  <si>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</si>
  <si>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</si>
  <si>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</si>
  <si>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</si>
  <si>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</si>
  <si>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</si>
  <si>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</si>
  <si>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</si>
  <si>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</si>
  <si>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</si>
  <si>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</si>
  <si>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</si>
  <si>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</si>
  <si>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</si>
  <si>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</si>
  <si>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</si>
  <si>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</si>
  <si>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</si>
  <si>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</si>
  <si>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</si>
  <si>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</si>
  <si>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</si>
  <si>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</si>
  <si>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</si>
  <si>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</si>
  <si>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</si>
  <si>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</si>
  <si>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</si>
  <si>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</si>
  <si>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</si>
  <si>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</si>
  <si>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</si>
  <si>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</si>
  <si>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</si>
  <si>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</si>
  <si>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</si>
  <si>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</si>
  <si>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</si>
  <si>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</si>
  <si>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</si>
  <si>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</si>
  <si>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</si>
  <si>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</si>
  <si>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</si>
  <si>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</si>
  <si>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</si>
  <si>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</si>
  <si>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</si>
  <si>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</si>
  <si>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</si>
  <si>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</si>
  <si>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</si>
  <si>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</si>
  <si>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</si>
  <si>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</si>
  <si>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</si>
  <si>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</si>
  <si>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</si>
  <si>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</si>
  <si>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</si>
  <si>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</si>
  <si>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</si>
  <si>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</si>
  <si>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</si>
  <si>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</si>
  <si>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</si>
  <si>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</si>
  <si>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</si>
  <si>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</si>
  <si>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</si>
  <si>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</si>
  <si>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</si>
  <si>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</si>
  <si>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</si>
  <si>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</si>
  <si>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</si>
  <si>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</si>
  <si>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</si>
  <si>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</si>
  <si>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</si>
  <si>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</si>
  <si>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</si>
  <si>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</si>
  <si>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</si>
  <si>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</si>
  <si>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</si>
  <si>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</si>
  <si>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</si>
  <si>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</si>
  <si>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</si>
  <si>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</si>
  <si>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</si>
  <si>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</si>
  <si>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</si>
  <si>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</si>
  <si>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</si>
  <si>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</si>
  <si>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</si>
  <si>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</si>
  <si>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</si>
  <si>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</si>
  <si>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</si>
  <si>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</si>
  <si>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</si>
  <si>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</si>
  <si>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</si>
  <si>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</si>
  <si>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</si>
  <si>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</si>
  <si>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</si>
  <si>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</si>
  <si>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</si>
  <si>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</si>
  <si>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</si>
  <si>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</si>
  <si>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</si>
  <si>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</si>
  <si>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</si>
  <si>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</si>
  <si>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</si>
  <si>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</si>
  <si>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</si>
  <si>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</si>
  <si>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</si>
  <si>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</si>
  <si>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</si>
  <si>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</si>
  <si>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</si>
  <si>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</si>
  <si>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</si>
  <si>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</si>
  <si>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</si>
  <si>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</si>
  <si>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</si>
  <si>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</si>
  <si>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</si>
  <si>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</si>
  <si>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</si>
  <si>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</si>
  <si>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</si>
  <si>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</si>
  <si>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</si>
  <si>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</si>
  <si>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</si>
  <si>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</si>
  <si>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</si>
  <si>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</si>
  <si>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</si>
  <si>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</si>
  <si>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</si>
  <si>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</si>
  <si>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</si>
  <si>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</si>
  <si>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</si>
  <si>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</si>
  <si>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</si>
  <si>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</si>
  <si>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</si>
  <si>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</si>
  <si>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</si>
  <si>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</si>
  <si>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</si>
  <si>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</si>
  <si>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</si>
  <si>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</si>
  <si>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</si>
  <si>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</si>
  <si>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</si>
  <si>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</si>
  <si>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</si>
  <si>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</si>
  <si>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</si>
  <si>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</si>
  <si>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</si>
  <si>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</si>
  <si>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</si>
  <si>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</si>
  <si>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</si>
  <si>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</si>
  <si>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</si>
  <si>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</si>
  <si>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</si>
  <si>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</si>
  <si>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</si>
  <si>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</si>
  <si>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</si>
  <si>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</si>
  <si>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</si>
  <si>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</si>
  <si>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</si>
  <si>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</si>
  <si>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</si>
  <si>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</si>
  <si>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</si>
  <si>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</si>
  <si>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</si>
  <si>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</si>
  <si>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</si>
  <si>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</si>
  <si>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</si>
  <si>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</si>
  <si>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</si>
  <si>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</si>
  <si>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</si>
  <si>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</si>
  <si>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</si>
  <si>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</si>
  <si>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</si>
  <si>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</si>
  <si>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</si>
  <si>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</si>
  <si>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</si>
  <si>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</si>
  <si>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</si>
  <si>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</si>
  <si>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</si>
  <si>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</si>
  <si>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</si>
  <si>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</si>
  <si>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</si>
  <si>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</si>
  <si>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</si>
  <si>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</si>
  <si>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</si>
  <si>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</si>
  <si>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</si>
  <si>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</si>
  <si>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</si>
  <si>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</si>
  <si>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</si>
  <si>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</si>
  <si>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</si>
  <si>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</si>
  <si>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</si>
  <si>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</si>
  <si>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</si>
  <si>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</si>
  <si>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</si>
  <si>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</si>
  <si>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</si>
  <si>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</si>
  <si>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</si>
  <si>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</si>
  <si>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</si>
  <si>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</si>
  <si>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</si>
  <si>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</si>
  <si>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</si>
  <si>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</si>
  <si>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</si>
  <si>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</si>
  <si>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</si>
  <si>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</si>
  <si>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</si>
  <si>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</si>
  <si>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</si>
  <si>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</si>
  <si>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</si>
  <si>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</si>
  <si>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</si>
  <si>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</si>
  <si>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</si>
  <si>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</si>
  <si>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</si>
  <si>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</si>
  <si>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</si>
  <si>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</si>
  <si>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</si>
  <si>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</si>
  <si>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</si>
  <si>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</si>
  <si>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</si>
  <si>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</si>
  <si>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</si>
  <si>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</si>
  <si>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</si>
  <si>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</si>
  <si>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</si>
  <si>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</si>
  <si>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</si>
  <si>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</si>
  <si>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</si>
  <si>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</si>
  <si>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</si>
  <si>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</si>
  <si>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</si>
  <si>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</si>
  <si>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</si>
  <si>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</si>
  <si>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</si>
  <si>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</si>
  <si>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</si>
  <si>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</si>
  <si>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</si>
  <si>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</si>
  <si>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</si>
  <si>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</si>
  <si>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</si>
  <si>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</si>
  <si>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</si>
  <si>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</si>
  <si>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</si>
  <si>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</si>
  <si>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</si>
  <si>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</si>
  <si>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</si>
  <si>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</si>
  <si>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</si>
  <si>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</si>
  <si>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</si>
  <si>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</si>
  <si>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</si>
  <si>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</si>
  <si>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</si>
  <si>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</si>
  <si>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</si>
  <si>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</si>
  <si>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</si>
  <si>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</si>
  <si>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</si>
  <si>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</si>
  <si>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</si>
  <si>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</si>
  <si>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</si>
  <si>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</si>
  <si>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</si>
  <si>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</si>
  <si>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</si>
  <si>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</si>
  <si>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</si>
  <si>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</si>
  <si>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</si>
  <si>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</si>
  <si>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</si>
  <si>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</si>
  <si>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</si>
  <si>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</si>
  <si>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</si>
  <si>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</si>
  <si>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</si>
  <si>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</si>
  <si>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</si>
  <si>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</si>
  <si>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</si>
  <si>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</si>
  <si>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</si>
  <si>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</si>
  <si>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</si>
  <si>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</si>
  <si>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</si>
  <si>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</si>
  <si>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</si>
  <si>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</si>
  <si>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</si>
  <si>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</si>
  <si>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</si>
  <si>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</si>
  <si>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</si>
  <si>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</si>
  <si>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</si>
  <si>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</si>
  <si>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</si>
  <si>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</si>
  <si>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</si>
  <si>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</si>
  <si>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</si>
  <si>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</si>
  <si>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</si>
  <si>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</si>
  <si>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</si>
  <si>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</si>
  <si>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</si>
  <si>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</si>
  <si>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</si>
  <si>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</si>
  <si>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</si>
  <si>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</si>
  <si>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</si>
  <si>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</si>
  <si>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</si>
  <si>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</si>
  <si>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</si>
  <si>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</si>
  <si>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</si>
  <si>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</si>
  <si>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</si>
  <si>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</si>
  <si>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</si>
  <si>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</si>
  <si>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</si>
  <si>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</si>
  <si>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</si>
  <si>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</si>
  <si>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</si>
  <si>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</si>
  <si>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</si>
  <si>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</si>
  <si>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</si>
  <si>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</si>
  <si>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</si>
  <si>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</si>
  <si>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</si>
  <si>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</si>
  <si>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</si>
  <si>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</si>
  <si>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</si>
  <si>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</si>
  <si>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</si>
  <si>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</si>
  <si>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</si>
  <si>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</si>
  <si>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</si>
  <si>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</si>
  <si>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</si>
  <si>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</si>
  <si>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</si>
  <si>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</si>
  <si>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</si>
  <si>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</si>
  <si>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</si>
  <si>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</si>
  <si>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</si>
  <si>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</si>
  <si>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</si>
  <si>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</si>
  <si>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</si>
  <si>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</si>
  <si>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</si>
  <si>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</si>
  <si>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</si>
  <si>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</si>
  <si>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</si>
  <si>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</si>
  <si>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</si>
  <si>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</si>
  <si>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</si>
  <si>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</si>
  <si>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</si>
  <si>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</si>
  <si>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</si>
  <si>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</si>
  <si>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</si>
  <si>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</si>
  <si>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</si>
  <si>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</si>
  <si>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</si>
  <si>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</si>
  <si>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</si>
  <si>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</si>
  <si>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</si>
  <si>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</si>
  <si>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</si>
  <si>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</si>
  <si>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</si>
  <si>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</si>
  <si>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</si>
  <si>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</si>
  <si>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</si>
  <si>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</si>
  <si>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</si>
  <si>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</si>
  <si>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</si>
  <si>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</si>
  <si>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</si>
  <si>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</si>
  <si>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</si>
  <si>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</si>
  <si>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</si>
  <si>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</si>
  <si>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</si>
  <si>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</si>
  <si>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</si>
  <si>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</si>
  <si>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</si>
  <si>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</si>
  <si>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</si>
  <si>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</si>
  <si>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</si>
  <si>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</si>
  <si>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</si>
  <si>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</si>
  <si>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</si>
  <si>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</si>
  <si>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</si>
  <si>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</si>
  <si>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</si>
  <si>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</si>
  <si>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</si>
  <si>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</si>
  <si>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</si>
  <si>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</si>
  <si>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</si>
  <si>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</si>
  <si>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</si>
  <si>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</si>
  <si>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</si>
  <si>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</si>
  <si>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</si>
  <si>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</si>
  <si>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</si>
  <si>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</si>
  <si>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</si>
  <si>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</si>
  <si>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</si>
  <si>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</si>
  <si>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</si>
  <si>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</si>
  <si>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</si>
  <si>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</si>
  <si>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</si>
  <si>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</si>
  <si>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</si>
  <si>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</si>
  <si>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</si>
  <si>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</si>
  <si>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</si>
  <si>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</si>
  <si>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</si>
  <si>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</si>
  <si>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</si>
  <si>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</si>
  <si>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</si>
  <si>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</si>
  <si>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</si>
  <si>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</si>
  <si>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</si>
  <si>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</si>
  <si>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</si>
  <si>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</si>
  <si>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</si>
  <si>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</si>
  <si>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</si>
  <si>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</si>
  <si>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</si>
  <si>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</si>
  <si>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</si>
  <si>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</si>
  <si>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</si>
  <si>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</si>
  <si>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</si>
  <si>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</si>
  <si>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</si>
  <si>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</si>
  <si>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</si>
  <si>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</si>
  <si>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</si>
  <si>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</si>
  <si>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</si>
  <si>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</si>
  <si>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</si>
  <si>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</si>
  <si>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</si>
  <si>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</si>
  <si>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</si>
  <si>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</si>
  <si>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</si>
  <si>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</si>
  <si>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</si>
  <si>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</si>
  <si>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</si>
  <si>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</si>
  <si>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</si>
  <si>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</si>
  <si>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</si>
  <si>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</si>
  <si>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</si>
  <si>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</si>
  <si>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</si>
  <si>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</si>
  <si>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</si>
  <si>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</si>
  <si>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</si>
  <si>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</si>
  <si>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</si>
  <si>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</si>
  <si>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</si>
  <si>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</si>
  <si>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</si>
  <si>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</si>
  <si>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</si>
  <si>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</si>
  <si>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</si>
  <si>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</si>
  <si>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</si>
  <si>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</si>
  <si>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</si>
  <si>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</si>
  <si>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</si>
  <si>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</si>
  <si>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</si>
  <si>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</si>
  <si>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</si>
  <si>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</si>
  <si>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</si>
  <si>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</si>
  <si>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</si>
  <si>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</si>
  <si>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</si>
  <si>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</si>
  <si>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</si>
  <si>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</si>
  <si>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</si>
  <si>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</si>
  <si>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</si>
  <si>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</si>
  <si>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</si>
  <si>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</si>
  <si>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</si>
  <si>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</si>
  <si>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</si>
  <si>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</si>
  <si>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</si>
  <si>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</si>
  <si>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</si>
  <si>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</si>
  <si>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</si>
  <si>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</si>
  <si>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</si>
  <si>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</si>
  <si>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</si>
  <si>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</si>
  <si>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</si>
  <si>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</si>
  <si>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</si>
  <si>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</si>
  <si>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</si>
  <si>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</si>
  <si>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</si>
  <si>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</si>
  <si>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</si>
  <si>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</si>
  <si>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</si>
  <si>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</si>
  <si>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</si>
  <si>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</si>
  <si>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</si>
  <si>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</si>
  <si>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</si>
  <si>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</si>
  <si>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</si>
  <si>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</si>
  <si>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</si>
  <si>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</si>
  <si>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</si>
  <si>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</si>
  <si>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</si>
  <si>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</si>
  <si>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</si>
  <si>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</si>
  <si>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</si>
  <si>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</si>
  <si>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</si>
  <si>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</si>
  <si>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</si>
  <si>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</si>
  <si>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</si>
  <si>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</si>
  <si>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</si>
  <si>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</si>
  <si>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</si>
  <si>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</si>
  <si>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</si>
  <si>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</si>
  <si>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</si>
  <si>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</si>
  <si>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</si>
  <si>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</si>
  <si>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</si>
  <si>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</si>
  <si>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</si>
  <si>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</si>
  <si>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</si>
  <si>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</si>
  <si>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</si>
  <si>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</si>
  <si>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</si>
  <si>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</si>
  <si>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</si>
  <si>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</si>
  <si>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</si>
  <si>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</si>
  <si>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</si>
  <si>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</si>
  <si>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</si>
  <si>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</si>
  <si>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</si>
  <si>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</si>
  <si>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</si>
  <si>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</si>
  <si>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</si>
  <si>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</si>
  <si>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</si>
  <si>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</si>
  <si>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</si>
  <si>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</si>
  <si>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</si>
  <si>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</si>
  <si>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</si>
  <si>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</si>
  <si>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</si>
  <si>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</si>
  <si>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</si>
  <si>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</si>
  <si>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</si>
  <si>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</si>
  <si>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</si>
  <si>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</si>
  <si>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</si>
  <si>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</si>
  <si>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</si>
  <si>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</si>
  <si>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</si>
  <si>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</si>
  <si>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</si>
  <si>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</si>
  <si>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</si>
  <si>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</si>
  <si>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</si>
  <si>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</si>
  <si>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</si>
  <si>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</si>
  <si>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</si>
  <si>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</si>
  <si>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</si>
  <si>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</si>
  <si>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</si>
  <si>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</si>
  <si>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</si>
  <si>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</si>
  <si>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</si>
  <si>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</si>
  <si>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</si>
  <si>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</si>
  <si>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</si>
  <si>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</si>
  <si>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</si>
  <si>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</si>
  <si>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</si>
  <si>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</si>
  <si>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</si>
  <si>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</si>
  <si>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</si>
  <si>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</si>
  <si>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</si>
  <si>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</si>
  <si>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</si>
  <si>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</si>
  <si>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</si>
  <si>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</si>
  <si>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</si>
  <si>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</si>
  <si>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</si>
  <si>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</si>
  <si>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</si>
  <si>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</si>
  <si>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</si>
  <si>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</si>
  <si>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</si>
  <si>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</si>
  <si>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</si>
  <si>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</si>
  <si>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</si>
  <si>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</si>
  <si>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</si>
  <si>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</si>
  <si>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</si>
  <si>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</si>
  <si>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</si>
  <si>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</si>
  <si>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</si>
  <si>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</si>
  <si>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</si>
  <si>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</si>
  <si>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</si>
  <si>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</si>
  <si>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</si>
  <si>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</si>
  <si>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</si>
  <si>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</si>
  <si>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</si>
  <si>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</si>
  <si>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</si>
  <si>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</si>
  <si>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</si>
  <si>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</si>
  <si>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</si>
  <si>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</si>
  <si>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</si>
  <si>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</si>
  <si>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</si>
  <si>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</si>
  <si>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</si>
  <si>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</si>
  <si>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</si>
  <si>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</si>
  <si>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</si>
  <si>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</si>
  <si>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</si>
  <si>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</si>
  <si>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</si>
  <si>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</si>
  <si>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</si>
  <si>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</si>
  <si>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</si>
  <si>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</si>
  <si>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</si>
  <si>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</si>
  <si>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</si>
  <si>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</si>
  <si>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</si>
  <si>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</si>
  <si>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</si>
  <si>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</si>
  <si>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</si>
  <si>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</si>
  <si>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</si>
  <si>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</si>
  <si>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</si>
  <si>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</si>
  <si>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</si>
  <si>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</si>
  <si>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</si>
  <si>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</si>
  <si>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</si>
  <si>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</si>
  <si>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</si>
  <si>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</si>
  <si>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</si>
  <si>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</si>
  <si>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</si>
  <si>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</si>
  <si>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</si>
  <si>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</si>
  <si>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</si>
  <si>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</si>
  <si>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</si>
  <si>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</si>
  <si>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</si>
  <si>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</si>
  <si>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</si>
  <si>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</si>
  <si>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</si>
  <si>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</si>
  <si>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</si>
  <si>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</si>
  <si>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</si>
  <si>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</si>
  <si>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</si>
  <si>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</si>
  <si>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</si>
  <si>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</si>
  <si>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</si>
  <si>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</si>
  <si>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</si>
  <si>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</si>
  <si>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</si>
  <si>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</si>
  <si>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</si>
  <si>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</si>
  <si>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</si>
  <si>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</si>
  <si>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</si>
  <si>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</si>
  <si>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</si>
  <si>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</si>
  <si>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</si>
  <si>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</si>
  <si>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</si>
  <si>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</si>
  <si>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</si>
  <si>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</si>
  <si>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</si>
  <si>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</si>
  <si>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</si>
  <si>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</si>
  <si>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</si>
  <si>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</si>
  <si>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</si>
  <si>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</si>
  <si>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</si>
  <si>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</si>
  <si>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</si>
  <si>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</si>
  <si>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</si>
  <si>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</si>
  <si>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</si>
  <si>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</si>
  <si>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</si>
  <si>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</si>
  <si>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</si>
  <si>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</si>
  <si>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</si>
  <si>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</si>
  <si>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</si>
  <si>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</si>
  <si>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</si>
  <si>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</si>
  <si>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</si>
  <si>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</si>
  <si>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</si>
  <si>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</si>
  <si>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</si>
  <si>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</si>
  <si>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</si>
  <si>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</si>
  <si>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</si>
  <si>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</si>
  <si>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</si>
  <si>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</si>
  <si>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</si>
  <si>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</si>
  <si>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</si>
  <si>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</si>
  <si>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</si>
  <si>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</si>
  <si>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</si>
  <si>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</si>
  <si>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</si>
  <si>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</si>
  <si>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</si>
  <si>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</si>
  <si>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</si>
  <si>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</si>
  <si>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</si>
  <si>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</si>
  <si>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</si>
  <si>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</si>
  <si>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</si>
  <si>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</si>
  <si>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</si>
  <si>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</si>
  <si>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</si>
  <si>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</si>
  <si>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</si>
  <si>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</si>
  <si>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</si>
  <si>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</si>
  <si>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</si>
  <si>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</si>
  <si>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</si>
  <si>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</si>
  <si>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</si>
  <si>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</si>
  <si>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</si>
  <si>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</si>
  <si>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</si>
  <si>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</si>
  <si>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</si>
  <si>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</si>
  <si>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</si>
  <si>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</si>
  <si>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</si>
  <si>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</si>
  <si>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</si>
  <si>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</si>
  <si>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</si>
  <si>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</si>
  <si>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</si>
  <si>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</si>
  <si>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</si>
  <si>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</si>
  <si>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</si>
  <si>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</si>
  <si>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</si>
  <si>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</si>
  <si>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</si>
  <si>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</si>
  <si>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</si>
  <si>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</si>
  <si>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</si>
  <si>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</si>
  <si>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</si>
  <si>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</si>
  <si>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</si>
  <si>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</si>
  <si>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</si>
  <si>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</si>
  <si>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</si>
  <si>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</si>
  <si>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</si>
  <si>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</si>
  <si>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</si>
  <si>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</si>
  <si>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</si>
  <si>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</si>
  <si>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</si>
  <si>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</si>
  <si>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</si>
  <si>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</si>
  <si>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</si>
  <si>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</si>
  <si>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</si>
  <si>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</si>
  <si>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</si>
  <si>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</si>
  <si>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</si>
  <si>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</si>
  <si>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</si>
  <si>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</si>
  <si>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</si>
  <si>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</si>
  <si>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</si>
  <si>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</si>
  <si>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</si>
  <si>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</si>
  <si>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</si>
  <si>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</si>
  <si>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</si>
  <si>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</si>
  <si>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</si>
  <si>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</si>
  <si>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</si>
  <si>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</si>
  <si>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</si>
  <si>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</si>
  <si>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</si>
  <si>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</si>
  <si>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</si>
  <si>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</si>
  <si>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</si>
  <si>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</si>
  <si>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</si>
  <si>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</si>
  <si>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</si>
  <si>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</si>
  <si>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</si>
  <si>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</si>
  <si>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</si>
  <si>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</si>
  <si>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</si>
  <si>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</si>
  <si>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</si>
  <si>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</si>
  <si>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</si>
  <si>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</si>
  <si>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</si>
  <si>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</si>
  <si>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</si>
  <si>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</si>
  <si>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</si>
  <si>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</si>
  <si>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</si>
  <si>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</si>
  <si>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</si>
  <si>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</si>
  <si>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</si>
  <si>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</si>
  <si>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</si>
  <si>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</si>
  <si>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</si>
  <si>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</si>
  <si>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</si>
  <si>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</si>
  <si>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</si>
  <si>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</si>
  <si>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</si>
  <si>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</si>
  <si>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</si>
  <si>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</si>
  <si>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</si>
  <si>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</si>
  <si>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</si>
  <si>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</si>
  <si>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</si>
  <si>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</si>
  <si>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</si>
  <si>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</si>
  <si>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</si>
  <si>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</si>
  <si>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</si>
  <si>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</si>
  <si>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</si>
  <si>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</si>
  <si>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</si>
  <si>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</si>
  <si>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</si>
  <si>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</si>
  <si>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</si>
  <si>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</si>
  <si>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</si>
  <si>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</si>
  <si>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</si>
  <si>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</si>
  <si>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</si>
  <si>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</si>
  <si>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</si>
  <si>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</si>
  <si>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</si>
  <si>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</si>
  <si>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</si>
  <si>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</si>
  <si>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</si>
  <si>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</si>
  <si>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</si>
  <si>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</si>
  <si>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</si>
  <si>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</si>
  <si>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</si>
  <si>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</si>
  <si>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</si>
  <si>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</si>
  <si>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</si>
  <si>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</si>
  <si>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</si>
  <si>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</si>
  <si>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</si>
  <si>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</si>
  <si>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</si>
  <si>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</si>
  <si>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</si>
  <si>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</si>
  <si>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</si>
  <si>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</si>
  <si>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</si>
  <si>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</si>
  <si>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</si>
  <si>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</si>
  <si>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</si>
  <si>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</si>
  <si>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</si>
  <si>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</si>
  <si>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</si>
  <si>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</si>
  <si>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</si>
  <si>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</si>
  <si>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</si>
  <si>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</si>
  <si>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</si>
  <si>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</si>
  <si>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</si>
  <si>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</si>
  <si>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</si>
  <si>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</si>
  <si>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</si>
  <si>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</si>
  <si>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</si>
  <si>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</si>
  <si>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</si>
  <si>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</si>
  <si>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</si>
  <si>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</si>
  <si>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</si>
  <si>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</si>
  <si>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</si>
  <si>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</si>
  <si>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</si>
  <si>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</si>
  <si>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</si>
  <si>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</si>
  <si>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</si>
  <si>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</si>
  <si>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</si>
  <si>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</si>
  <si>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</si>
  <si>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</si>
  <si>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</si>
  <si>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</si>
  <si>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</si>
  <si>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</si>
  <si>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</si>
  <si>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</si>
  <si>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</si>
  <si>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</si>
  <si>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</si>
  <si>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</si>
  <si>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</si>
  <si>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</si>
  <si>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</si>
  <si>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</si>
  <si>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</si>
  <si>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</si>
  <si>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</si>
  <si>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</si>
  <si>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</si>
  <si>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</si>
  <si>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</si>
  <si>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</si>
  <si>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</si>
  <si>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</si>
  <si>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</si>
  <si>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</si>
  <si>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</si>
  <si>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</si>
  <si>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</si>
  <si>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</si>
  <si>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</si>
  <si>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</si>
  <si>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</si>
  <si>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</si>
  <si>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</si>
  <si>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</si>
  <si>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</si>
  <si>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</si>
  <si>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</si>
  <si>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</si>
  <si>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</si>
  <si>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</si>
  <si>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</si>
  <si>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</si>
  <si>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</si>
  <si>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</si>
  <si>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</si>
  <si>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</si>
  <si>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</si>
  <si>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</si>
  <si>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</si>
  <si>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</si>
  <si>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</si>
  <si>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</si>
  <si>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</si>
  <si>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</si>
  <si>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</si>
  <si>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</si>
  <si>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</si>
  <si>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</si>
  <si>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</si>
  <si>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</si>
  <si>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</si>
  <si>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</si>
  <si>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</si>
  <si>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</si>
  <si>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</si>
  <si>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</si>
  <si>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</si>
  <si>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</si>
  <si>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</si>
  <si>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</si>
  <si>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</si>
  <si>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</si>
  <si>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</si>
  <si>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</si>
  <si>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</si>
  <si>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</si>
  <si>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</si>
  <si>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</si>
  <si>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</si>
  <si>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</si>
  <si>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</si>
  <si>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</si>
  <si>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</si>
  <si>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</si>
  <si>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</si>
  <si>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</si>
  <si>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</si>
  <si>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</si>
  <si>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</si>
  <si>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</si>
  <si>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</si>
  <si>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</si>
  <si>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</si>
  <si>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</si>
  <si>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</si>
  <si>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</si>
  <si>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</si>
  <si>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</si>
  <si>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</si>
  <si>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</si>
  <si>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</si>
  <si>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</si>
  <si>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</si>
  <si>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</si>
  <si>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</si>
  <si>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</si>
  <si>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</si>
  <si>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</si>
  <si>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</si>
  <si>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</si>
  <si>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</si>
  <si>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</si>
  <si>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</si>
  <si>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</si>
  <si>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</si>
  <si>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</si>
  <si>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</si>
  <si>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</si>
  <si>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</si>
  <si>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</si>
  <si>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</si>
  <si>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</si>
  <si>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</si>
  <si>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</si>
  <si>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</si>
  <si>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</si>
  <si>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</si>
  <si>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</si>
  <si>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</si>
  <si>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</si>
  <si>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</si>
  <si>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</si>
  <si>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</si>
  <si>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</si>
  <si>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</si>
  <si>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</si>
  <si>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</si>
  <si>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</si>
  <si>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</si>
  <si>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</si>
  <si>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</si>
  <si>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</si>
  <si>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</si>
  <si>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</si>
  <si>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</si>
  <si>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</si>
  <si>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</si>
  <si>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</si>
  <si>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</si>
  <si>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</si>
  <si>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</si>
  <si>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</si>
  <si>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</si>
  <si>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</si>
  <si>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</si>
  <si>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</si>
  <si>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</si>
  <si>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</si>
  <si>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</si>
  <si>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</si>
  <si>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</si>
  <si>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</si>
  <si>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</si>
  <si>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</si>
  <si>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</si>
  <si>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</si>
  <si>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</si>
  <si>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</si>
  <si>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</si>
  <si>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</si>
  <si>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</si>
  <si>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</si>
  <si>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</si>
  <si>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</si>
  <si>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</si>
  <si>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</si>
  <si>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</si>
  <si>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</si>
  <si>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</si>
  <si>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</si>
  <si>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</si>
  <si>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</si>
  <si>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</si>
  <si>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</si>
  <si>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</si>
  <si>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</si>
  <si>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</si>
  <si>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</si>
  <si>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</si>
  <si>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</si>
  <si>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</si>
  <si>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</si>
  <si>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</si>
  <si>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</si>
  <si>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</si>
  <si>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</si>
  <si>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</si>
  <si>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</si>
  <si>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</si>
  <si>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</si>
  <si>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</si>
  <si>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</si>
  <si>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</si>
  <si>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</si>
  <si>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</si>
  <si>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</si>
  <si>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</si>
  <si>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</si>
  <si>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</si>
  <si>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</si>
  <si>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</si>
  <si>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</si>
  <si>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</si>
  <si>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</si>
  <si>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</si>
  <si>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</si>
  <si>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</si>
  <si>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</si>
  <si>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</si>
  <si>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</si>
  <si>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</si>
  <si>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</si>
  <si>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</si>
  <si>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</si>
  <si>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</si>
  <si>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</si>
  <si>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</si>
  <si>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</si>
  <si>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</si>
  <si>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</si>
  <si>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</si>
  <si>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</si>
  <si>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</si>
  <si>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</si>
  <si>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</si>
  <si>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</si>
  <si>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</si>
  <si>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</si>
  <si>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</si>
  <si>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</si>
  <si>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</si>
  <si>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</si>
  <si>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</si>
  <si>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</si>
  <si>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</si>
  <si>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</si>
  <si>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</si>
  <si>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</si>
  <si>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</si>
  <si>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</si>
  <si>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</si>
  <si>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</si>
  <si>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</si>
  <si>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</si>
  <si>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</si>
  <si>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</si>
  <si>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</si>
  <si>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</si>
  <si>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</si>
  <si>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</si>
  <si>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</si>
  <si>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</si>
  <si>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</si>
  <si>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</si>
  <si>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</si>
  <si>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</si>
  <si>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</si>
  <si>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</si>
  <si>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</si>
  <si>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</si>
  <si>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</si>
  <si>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</si>
  <si>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</si>
  <si>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</si>
  <si>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</si>
  <si>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</si>
  <si>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</si>
  <si>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</si>
  <si>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</si>
  <si>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</si>
  <si>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</si>
  <si>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</si>
  <si>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</si>
  <si>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</si>
  <si>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</si>
  <si>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</si>
  <si>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</si>
  <si>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</si>
  <si>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</si>
  <si>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</si>
  <si>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</si>
  <si>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</si>
  <si>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</si>
  <si>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</si>
  <si>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</si>
  <si>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</si>
  <si>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</si>
  <si>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</si>
  <si>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</si>
  <si>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</si>
  <si>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</si>
  <si>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</si>
  <si>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</si>
  <si>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</si>
  <si>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</si>
  <si>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</si>
  <si>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</si>
  <si>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</si>
  <si>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</si>
  <si>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</si>
  <si>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</si>
  <si>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</si>
  <si>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</si>
  <si>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</si>
  <si>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</si>
  <si>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</si>
  <si>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</si>
  <si>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</si>
  <si>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</si>
  <si>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</si>
  <si>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</si>
  <si>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</si>
  <si>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</si>
  <si>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</si>
  <si>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</si>
  <si>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</si>
  <si>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</si>
  <si>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</si>
  <si>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</si>
  <si>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</si>
  <si>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</si>
  <si>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</si>
  <si>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</si>
  <si>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</si>
  <si>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</si>
  <si>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</si>
  <si>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</si>
  <si>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</si>
  <si>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</si>
  <si>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</si>
  <si>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</si>
  <si>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</si>
  <si>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</si>
  <si>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</si>
  <si>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</si>
  <si>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</si>
  <si>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</si>
  <si>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</si>
  <si>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</si>
  <si>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</si>
  <si>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</si>
  <si>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</si>
  <si>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</si>
  <si>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</si>
  <si>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</si>
  <si>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</si>
  <si>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</si>
  <si>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</si>
  <si>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</si>
  <si>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</si>
  <si>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</si>
  <si>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</si>
  <si>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</si>
  <si>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</si>
  <si>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</si>
  <si>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</si>
  <si>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</si>
  <si>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</si>
  <si>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</si>
  <si>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</si>
  <si>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</si>
  <si>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</si>
  <si>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</si>
  <si>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</si>
  <si>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</si>
  <si>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</si>
  <si>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</si>
  <si>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</si>
  <si>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</si>
  <si>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</si>
  <si>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</si>
  <si>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</si>
  <si>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</si>
  <si>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</si>
  <si>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</si>
  <si>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</si>
  <si>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</si>
  <si>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</si>
  <si>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</si>
  <si>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</si>
  <si>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</si>
  <si>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</si>
  <si>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</si>
  <si>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</si>
  <si>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</si>
  <si>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</si>
  <si>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</si>
  <si>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</si>
  <si>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</si>
  <si>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</si>
  <si>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</si>
  <si>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</si>
  <si>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</si>
  <si>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</si>
  <si>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</si>
  <si>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</si>
  <si>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</si>
  <si>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</si>
  <si>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</si>
  <si>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</si>
  <si>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</si>
  <si>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</si>
  <si>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</si>
  <si>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</si>
  <si>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</si>
  <si>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</si>
  <si>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</si>
  <si>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</si>
  <si>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</si>
  <si>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</si>
  <si>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</si>
  <si>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</si>
  <si>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</si>
  <si>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</si>
  <si>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</si>
  <si>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</si>
  <si>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</si>
  <si>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</si>
  <si>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</si>
  <si>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</si>
  <si>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</si>
  <si>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</si>
  <si>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</si>
  <si>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</si>
  <si>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</si>
  <si>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</si>
  <si>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</si>
  <si>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</si>
  <si>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</si>
  <si>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</si>
  <si>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</si>
  <si>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</si>
  <si>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</si>
  <si>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</si>
  <si>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</si>
  <si>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</si>
  <si>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</si>
  <si>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</si>
  <si>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</si>
  <si>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</si>
  <si>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</si>
  <si>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</si>
  <si>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</si>
  <si>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</si>
  <si>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</si>
  <si>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</si>
  <si>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</si>
  <si>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</si>
  <si>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</si>
  <si>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</si>
  <si>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</si>
  <si>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</si>
  <si>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</si>
  <si>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</si>
  <si>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</si>
  <si>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</si>
  <si>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</si>
  <si>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</si>
  <si>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</si>
  <si>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</si>
  <si>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</si>
  <si>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</si>
  <si>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</si>
  <si>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</si>
  <si>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</si>
  <si>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</si>
  <si>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</si>
  <si>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</si>
  <si>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</si>
  <si>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</si>
  <si>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</si>
  <si>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</si>
  <si>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</si>
  <si>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</si>
  <si>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</si>
  <si>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</si>
  <si>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</si>
  <si>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</si>
  <si>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</si>
  <si>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</si>
  <si>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</si>
  <si>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</si>
  <si>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</si>
  <si>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</si>
  <si>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</si>
  <si>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</si>
  <si>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</si>
  <si>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</si>
  <si>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</si>
  <si>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</si>
  <si>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</si>
  <si>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</si>
  <si>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</si>
  <si>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</si>
  <si>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</si>
  <si>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</si>
  <si>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</si>
  <si>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</si>
  <si>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</si>
  <si>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</si>
  <si>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</si>
  <si>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</si>
  <si>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</si>
  <si>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</si>
  <si>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</si>
  <si>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</si>
  <si>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</si>
  <si>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</si>
  <si>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</si>
  <si>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</si>
  <si>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</si>
  <si>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</si>
  <si>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</si>
  <si>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</si>
  <si>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</si>
  <si>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</si>
  <si>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</si>
  <si>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</si>
  <si>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</si>
  <si>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</si>
  <si>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</si>
  <si>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</si>
  <si>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</si>
  <si>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</si>
  <si>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</si>
  <si>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</si>
  <si>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</si>
  <si>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</si>
  <si>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</si>
  <si>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</si>
  <si>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</si>
  <si>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</si>
  <si>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</si>
  <si>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</si>
  <si>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</si>
  <si>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</si>
  <si>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</si>
  <si>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</si>
  <si>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</si>
  <si>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</si>
  <si>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</si>
  <si>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</si>
  <si>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</si>
  <si>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</si>
  <si>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</si>
  <si>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</si>
  <si>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</si>
  <si>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</si>
  <si>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</si>
  <si>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</si>
  <si>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</si>
  <si>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</si>
  <si>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</si>
  <si>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</si>
  <si>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</si>
  <si>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</si>
  <si>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</si>
  <si>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</si>
  <si>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</si>
  <si>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</si>
  <si>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</si>
  <si>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</si>
  <si>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</si>
  <si>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</si>
  <si>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</si>
  <si>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</si>
  <si>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</si>
  <si>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</si>
  <si>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</si>
  <si>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</si>
  <si>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</si>
  <si>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</si>
  <si>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</si>
  <si>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</si>
  <si>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</si>
  <si>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</si>
  <si>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</si>
  <si>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</si>
  <si>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</si>
  <si>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</si>
  <si>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</si>
  <si>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</si>
  <si>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</si>
  <si>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</si>
  <si>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</si>
  <si>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</si>
  <si>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</si>
  <si>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</si>
  <si>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</si>
  <si>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</si>
  <si>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</si>
  <si>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</si>
  <si>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</si>
  <si>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</si>
  <si>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</si>
  <si>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</si>
  <si>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</si>
  <si>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</si>
  <si>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</si>
  <si>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</si>
  <si>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</si>
  <si>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</si>
  <si>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</si>
  <si>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</si>
  <si>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</si>
  <si>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</si>
  <si>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</si>
  <si>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</si>
  <si>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</si>
  <si>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</si>
  <si>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</si>
  <si>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</si>
  <si>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</si>
  <si>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</si>
  <si>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</si>
  <si>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</si>
  <si>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</si>
  <si>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</si>
  <si>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</si>
  <si>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</si>
  <si>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</si>
  <si>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</si>
  <si>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</si>
  <si>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</si>
  <si>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</si>
  <si>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</si>
  <si>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</si>
  <si>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</si>
  <si>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</si>
  <si>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</si>
  <si>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</si>
  <si>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</si>
  <si>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</si>
  <si>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</si>
  <si>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</si>
  <si>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</si>
  <si>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</si>
  <si>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</si>
  <si>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</si>
  <si>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</si>
  <si>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</si>
  <si>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</si>
  <si>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</si>
  <si>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</si>
  <si>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</si>
  <si>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</si>
  <si>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</si>
  <si>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</si>
  <si>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</si>
  <si>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</si>
  <si>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</si>
  <si>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</si>
  <si>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</si>
  <si>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</si>
  <si>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</si>
  <si>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</si>
  <si>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</si>
  <si>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</si>
  <si>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</si>
  <si>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</si>
  <si>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</si>
  <si>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</si>
  <si>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</si>
  <si>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</si>
  <si>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</si>
  <si>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</si>
  <si>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</si>
  <si>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</si>
  <si>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</si>
  <si>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</si>
  <si>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</si>
  <si>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</si>
  <si>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</si>
  <si>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</si>
  <si>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</si>
  <si>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</si>
  <si>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</si>
  <si>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</si>
  <si>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</si>
  <si>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</si>
  <si>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</si>
  <si>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</si>
  <si>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</si>
  <si>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</si>
  <si>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</si>
  <si>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</si>
  <si>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</si>
  <si>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</si>
  <si>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</si>
  <si>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</si>
  <si>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</si>
  <si>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</si>
  <si>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</si>
  <si>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</si>
  <si>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</si>
  <si>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</si>
  <si>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</si>
  <si>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</si>
  <si>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</si>
  <si>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</si>
  <si>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</si>
  <si>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</si>
  <si>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</si>
  <si>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</si>
  <si>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</si>
  <si>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</si>
  <si>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</si>
  <si>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</si>
  <si>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</si>
  <si>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</si>
  <si>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</si>
  <si>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</si>
  <si>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</si>
  <si>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</si>
  <si>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</si>
  <si>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</si>
  <si>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</si>
  <si>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</si>
  <si>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</si>
  <si>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</si>
  <si>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</si>
  <si>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</si>
  <si>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</si>
  <si>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</si>
  <si>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</si>
  <si>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</si>
  <si>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</si>
  <si>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</si>
  <si>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</si>
  <si>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</si>
  <si>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</si>
  <si>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</si>
  <si>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</si>
  <si>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</si>
  <si>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</si>
  <si>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</si>
  <si>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</si>
  <si>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</si>
  <si>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</si>
  <si>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</si>
  <si>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</si>
  <si>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</si>
  <si>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</si>
  <si>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</si>
  <si>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</si>
  <si>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</si>
  <si>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</si>
  <si>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</si>
  <si>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</si>
  <si>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</si>
  <si>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</si>
  <si>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</si>
  <si>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</si>
  <si>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</si>
  <si>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</si>
  <si>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</si>
  <si>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</si>
  <si>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</si>
  <si>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</si>
  <si>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</si>
  <si>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</si>
  <si>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</si>
  <si>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</si>
  <si>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</si>
  <si>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</si>
  <si>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</si>
  <si>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</si>
  <si>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</si>
  <si>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</si>
  <si>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</si>
  <si>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</si>
  <si>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</si>
  <si>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</si>
  <si>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</si>
  <si>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</si>
  <si>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</si>
  <si>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</si>
  <si>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</si>
  <si>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</si>
  <si>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</si>
  <si>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</si>
  <si>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</si>
  <si>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</si>
  <si>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</si>
  <si>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</si>
  <si>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</si>
  <si>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</si>
  <si>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</si>
  <si>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</si>
  <si>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</si>
  <si>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</si>
  <si>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</si>
  <si>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</si>
  <si>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</si>
  <si>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</si>
  <si>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</si>
  <si>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</si>
  <si>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</si>
  <si>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</si>
  <si>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</si>
  <si>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</si>
  <si>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</si>
  <si>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</si>
  <si>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</si>
  <si>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</si>
  <si>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</si>
  <si>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</si>
  <si>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</si>
  <si>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</si>
  <si>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</si>
  <si>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</si>
  <si>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</si>
  <si>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</si>
  <si>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</si>
  <si>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</si>
  <si>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</si>
  <si>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</si>
  <si>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</si>
  <si>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</si>
  <si>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</si>
  <si>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</si>
  <si>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</si>
  <si>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</si>
  <si>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</si>
  <si>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</si>
  <si>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</si>
  <si>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</si>
  <si>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</si>
  <si>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</si>
  <si>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</si>
  <si>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</si>
  <si>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</si>
  <si>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</si>
  <si>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</si>
  <si>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</si>
  <si>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</si>
  <si>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</si>
  <si>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</si>
  <si>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</si>
  <si>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</si>
  <si>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</si>
  <si>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</si>
  <si>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</si>
  <si>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</si>
  <si>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</si>
  <si>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</si>
  <si>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</si>
  <si>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</si>
  <si>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</si>
  <si>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</si>
  <si>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</si>
  <si>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</si>
  <si>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</si>
  <si>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</si>
  <si>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</si>
  <si>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</si>
  <si>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</si>
  <si>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</si>
  <si>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</si>
  <si>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</si>
  <si>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</si>
  <si>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</si>
  <si>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</si>
  <si>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</si>
  <si>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</si>
  <si>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</si>
  <si>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</si>
  <si>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</si>
  <si>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</si>
  <si>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</si>
  <si>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</si>
  <si>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</si>
  <si>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</si>
  <si>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</si>
  <si>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</si>
  <si>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</si>
  <si>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</si>
  <si>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</si>
  <si>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</si>
  <si>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</si>
  <si>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</si>
  <si>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</si>
  <si>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</si>
  <si>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</si>
  <si>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</si>
  <si>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</si>
  <si>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</si>
  <si>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</si>
  <si>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</si>
  <si>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</si>
  <si>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</si>
  <si>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</si>
  <si>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</si>
  <si>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</si>
  <si>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</si>
  <si>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</si>
  <si>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</si>
  <si>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</si>
  <si>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</si>
  <si>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</si>
  <si>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</si>
  <si>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</si>
  <si>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</si>
  <si>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</si>
  <si>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</si>
  <si>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</si>
  <si>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</si>
  <si>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</si>
  <si>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</si>
  <si>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</si>
  <si>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</si>
  <si>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</si>
  <si>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</si>
  <si>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</si>
  <si>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</si>
  <si>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</si>
  <si>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</si>
  <si>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</si>
  <si>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</si>
  <si>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</si>
  <si>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</si>
  <si>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</si>
  <si>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</si>
  <si>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</si>
  <si>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</si>
  <si>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</si>
  <si>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</si>
  <si>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</si>
  <si>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</si>
  <si>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</si>
  <si>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</si>
  <si>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</si>
  <si>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</si>
  <si>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</si>
  <si>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</si>
  <si>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</si>
  <si>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</si>
  <si>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</si>
  <si>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</si>
  <si>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</si>
  <si>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</si>
  <si>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</si>
  <si>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</si>
  <si>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</si>
  <si>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</si>
  <si>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</si>
  <si>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</si>
  <si>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</si>
  <si>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</si>
  <si>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</si>
  <si>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</si>
  <si>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</si>
  <si>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</si>
  <si>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</si>
  <si>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</si>
  <si>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</si>
  <si>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</si>
  <si>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</si>
  <si>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</si>
  <si>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</si>
  <si>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</si>
  <si>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</si>
  <si>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</si>
  <si>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</si>
  <si>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</si>
  <si>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</si>
  <si>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</si>
  <si>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</si>
  <si>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</si>
  <si>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</si>
  <si>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</si>
  <si>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</si>
  <si>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</si>
  <si>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</si>
  <si>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</si>
  <si>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</si>
  <si>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</si>
  <si>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</si>
  <si>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</si>
  <si>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</si>
  <si>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</si>
  <si>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</si>
  <si>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</si>
  <si>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</si>
  <si>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</si>
  <si>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</si>
  <si>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</si>
  <si>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</si>
  <si>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</si>
  <si>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</si>
  <si>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</si>
  <si>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</si>
  <si>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</si>
  <si>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</si>
  <si>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</si>
  <si>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</si>
  <si>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</si>
  <si>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</si>
  <si>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</si>
  <si>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</si>
  <si>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</si>
  <si>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</si>
  <si>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</si>
  <si>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</si>
  <si>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</si>
  <si>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</si>
  <si>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</si>
  <si>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</si>
  <si>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</si>
  <si>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</si>
  <si>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</si>
  <si>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</si>
  <si>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</si>
  <si>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</si>
  <si>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</si>
  <si>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</si>
  <si>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</si>
  <si>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</si>
  <si>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</si>
  <si>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</si>
  <si>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</si>
  <si>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</si>
  <si>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</si>
  <si>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</si>
  <si>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</si>
  <si>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</si>
  <si>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</si>
  <si>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</si>
  <si>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</si>
  <si>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</si>
  <si>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</si>
  <si>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</si>
  <si>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</si>
  <si>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</si>
  <si>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</si>
  <si>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</si>
  <si>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</si>
  <si>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</si>
  <si>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</si>
  <si>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</si>
  <si>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</si>
  <si>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</si>
  <si>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</si>
  <si>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</si>
  <si>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</si>
  <si>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</si>
  <si>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</si>
  <si>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</si>
  <si>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</si>
  <si>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</si>
  <si>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</si>
  <si>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</si>
  <si>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</si>
  <si>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</si>
  <si>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</si>
  <si>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</si>
  <si>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</si>
  <si>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</si>
  <si>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</si>
  <si>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</si>
  <si>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</si>
  <si>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</si>
  <si>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</si>
  <si>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</si>
  <si>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</si>
  <si>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</si>
  <si>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</si>
  <si>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</si>
  <si>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</si>
  <si>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</si>
  <si>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</si>
  <si>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</si>
  <si>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</si>
  <si>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</si>
  <si>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</si>
  <si>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</si>
  <si>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</si>
  <si>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</si>
  <si>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</si>
  <si>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</si>
  <si>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</si>
  <si>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</si>
  <si>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</si>
  <si>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</si>
  <si>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</si>
  <si>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</si>
  <si>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</si>
  <si>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</si>
  <si>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</si>
  <si>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</si>
  <si>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</si>
  <si>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</si>
  <si>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</si>
  <si>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</si>
  <si>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</si>
  <si>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</si>
  <si>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</si>
  <si>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</si>
  <si>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</si>
  <si>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</si>
  <si>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</si>
  <si>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</si>
  <si>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</si>
  <si>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</si>
  <si>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</si>
  <si>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</si>
  <si>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</si>
  <si>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</si>
  <si>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</si>
  <si>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</si>
  <si>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</si>
  <si>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</si>
  <si>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</si>
  <si>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</si>
  <si>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</si>
  <si>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</si>
  <si>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</si>
  <si>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</si>
  <si>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</si>
  <si>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</si>
  <si>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</si>
  <si>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</si>
  <si>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</si>
  <si>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</si>
  <si>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</si>
  <si>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</si>
  <si>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</si>
  <si>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</si>
  <si>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</si>
  <si>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</si>
  <si>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</si>
  <si>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</si>
  <si>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</si>
  <si>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</si>
  <si>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</si>
  <si>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</si>
  <si>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</si>
  <si>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</si>
  <si>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</si>
  <si>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</si>
  <si>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</si>
  <si>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</si>
  <si>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</si>
  <si>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</si>
  <si>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</si>
  <si>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</si>
  <si>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</si>
  <si>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</si>
  <si>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</si>
  <si>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</si>
  <si>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</si>
  <si>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</si>
  <si>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</si>
  <si>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</si>
  <si>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</si>
  <si>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</si>
  <si>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</si>
  <si>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</si>
  <si>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</si>
  <si>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</si>
  <si>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</si>
  <si>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</si>
  <si>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</si>
  <si>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</si>
  <si>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</si>
  <si>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</si>
  <si>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</si>
  <si>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</si>
  <si>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</si>
  <si>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</si>
  <si>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</si>
  <si>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</si>
  <si>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</si>
  <si>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</si>
  <si>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</si>
  <si>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</si>
  <si>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</si>
  <si>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</si>
  <si>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</si>
  <si>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</si>
  <si>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</si>
  <si>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</si>
  <si>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</si>
  <si>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</si>
  <si>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</si>
  <si>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</si>
  <si>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</si>
  <si>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</si>
  <si>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</si>
  <si>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</si>
  <si>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</si>
  <si>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</si>
  <si>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</si>
  <si>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</si>
  <si>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</si>
  <si>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</si>
  <si>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</si>
  <si>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</si>
  <si>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</si>
  <si>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</si>
  <si>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</si>
  <si>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</si>
  <si>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</si>
  <si>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</si>
  <si>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</si>
  <si>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</si>
  <si>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</si>
  <si>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</si>
  <si>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</si>
  <si>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</si>
  <si>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</si>
  <si>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</si>
  <si>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</si>
  <si>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</si>
  <si>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</si>
  <si>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</si>
  <si>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</si>
  <si>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</si>
  <si>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</si>
  <si>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</si>
  <si>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</si>
  <si>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</si>
  <si>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</si>
  <si>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</si>
  <si>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</si>
  <si>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</si>
  <si>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</si>
  <si>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</si>
  <si>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</si>
  <si>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</si>
  <si>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</si>
  <si>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</si>
  <si>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</si>
  <si>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</si>
  <si>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</si>
  <si>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</si>
  <si>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</si>
  <si>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</si>
  <si>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</si>
  <si>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</si>
  <si>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</si>
  <si>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</si>
  <si>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</si>
  <si>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</si>
  <si>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</si>
  <si>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</si>
  <si>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</si>
  <si>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</si>
  <si>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</si>
  <si>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</si>
  <si>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</si>
  <si>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</si>
  <si>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</si>
  <si>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</si>
  <si>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</si>
  <si>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</si>
  <si>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</si>
  <si>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</si>
  <si>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</si>
  <si>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</si>
  <si>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</si>
  <si>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</si>
  <si>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</si>
  <si>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</si>
  <si>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</si>
  <si>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</si>
  <si>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</si>
  <si>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</si>
  <si>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</si>
  <si>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</si>
  <si>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</si>
  <si>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</si>
  <si>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</si>
  <si>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</si>
  <si>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</si>
  <si>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</si>
  <si>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</si>
  <si>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</si>
  <si>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</si>
  <si>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</si>
  <si>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</si>
  <si>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</si>
  <si>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</si>
  <si>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</si>
  <si>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</si>
  <si>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</si>
  <si>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</si>
  <si>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</si>
  <si>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</si>
  <si>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</si>
  <si>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</si>
  <si>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</si>
  <si>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</si>
  <si>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</si>
  <si>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</si>
  <si>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</si>
  <si>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</si>
  <si>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</si>
  <si>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</si>
  <si>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</si>
  <si>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</si>
  <si>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</si>
  <si>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</si>
  <si>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</si>
  <si>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</si>
  <si>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</si>
  <si>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</si>
  <si>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</si>
  <si>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</si>
  <si>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</si>
  <si>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</si>
  <si>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</si>
  <si>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</si>
  <si>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</si>
  <si>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</si>
  <si>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</si>
  <si>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</si>
  <si>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</si>
  <si>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</si>
  <si>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</si>
  <si>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</si>
  <si>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</si>
  <si>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</si>
  <si>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</si>
  <si>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</si>
  <si>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</si>
  <si>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</si>
  <si>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</si>
  <si>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</si>
  <si>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</si>
  <si>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</si>
  <si>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</si>
  <si>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</si>
  <si>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</si>
  <si>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</si>
  <si>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</si>
  <si>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</si>
  <si>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</si>
  <si>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</si>
  <si>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</si>
  <si>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</si>
  <si>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</si>
  <si>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</si>
  <si>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</si>
  <si>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</si>
  <si>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</si>
  <si>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</si>
  <si>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</si>
  <si>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</si>
  <si>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</si>
  <si>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</si>
  <si>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</si>
  <si>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</si>
  <si>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</si>
  <si>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</si>
  <si>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</si>
  <si>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</si>
  <si>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</si>
  <si>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</si>
  <si>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</si>
  <si>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</si>
  <si>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</si>
  <si>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</si>
  <si>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</si>
  <si>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</si>
  <si>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</si>
  <si>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</si>
  <si>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</si>
  <si>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</si>
  <si>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</si>
  <si>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</si>
  <si>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</si>
  <si>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</si>
  <si>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</si>
  <si>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</si>
  <si>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</si>
  <si>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</si>
  <si>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</si>
  <si>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</si>
  <si>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</si>
  <si>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</si>
  <si>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</si>
  <si>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</si>
  <si>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</si>
  <si>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</si>
  <si>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</si>
  <si>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</si>
  <si>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</si>
  <si>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</si>
  <si>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</si>
  <si>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</si>
  <si>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</si>
  <si>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</si>
  <si>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</si>
  <si>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</si>
  <si>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</si>
  <si>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</si>
  <si>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</si>
  <si>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</si>
  <si>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</si>
  <si>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</si>
  <si>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</si>
  <si>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</si>
  <si>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</si>
  <si>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</si>
  <si>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</si>
  <si>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</si>
  <si>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</si>
  <si>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</si>
  <si>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</si>
  <si>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</si>
  <si>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</si>
  <si>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</si>
  <si>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</si>
  <si>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</si>
  <si>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</si>
  <si>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</si>
  <si>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</si>
  <si>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</si>
  <si>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</si>
  <si>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</si>
  <si>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</si>
  <si>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</si>
  <si>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</si>
  <si>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</si>
  <si>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</si>
  <si>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</si>
  <si>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</si>
  <si>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</si>
  <si>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</si>
  <si>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</si>
  <si>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</si>
  <si>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</si>
  <si>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</si>
  <si>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</si>
  <si>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</si>
  <si>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</si>
  <si>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</si>
  <si>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</si>
  <si>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</si>
  <si>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</si>
  <si>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</si>
  <si>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</si>
  <si>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</si>
  <si>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</si>
  <si>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</si>
  <si>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</si>
  <si>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</si>
  <si>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</si>
  <si>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</si>
  <si>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</si>
  <si>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</si>
  <si>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</si>
  <si>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</si>
  <si>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</si>
  <si>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</si>
  <si>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</si>
  <si>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</si>
  <si>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</si>
  <si>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</si>
  <si>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</si>
  <si>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</si>
  <si>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</si>
  <si>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</si>
  <si>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</si>
  <si>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</si>
  <si>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</si>
  <si>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</si>
  <si>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</si>
  <si>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</si>
  <si>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</si>
  <si>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</si>
  <si>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</si>
  <si>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</si>
  <si>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</si>
  <si>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</si>
  <si>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</si>
  <si>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</si>
  <si>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</si>
  <si>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</si>
  <si>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</si>
  <si>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</si>
  <si>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</si>
  <si>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</si>
  <si>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</si>
  <si>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</si>
  <si>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</si>
  <si>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</si>
  <si>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</si>
  <si>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</si>
  <si>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</si>
  <si>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</si>
  <si>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</si>
  <si>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</si>
  <si>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</si>
  <si>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</si>
  <si>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</si>
  <si>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</si>
  <si>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</si>
  <si>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</si>
  <si>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</si>
  <si>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</si>
  <si>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</si>
  <si>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</si>
  <si>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</si>
  <si>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</si>
  <si>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</si>
  <si>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</si>
  <si>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</si>
  <si>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</si>
  <si>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</si>
  <si>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</si>
  <si>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</si>
  <si>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</si>
  <si>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</si>
  <si>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</si>
  <si>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</si>
  <si>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</si>
  <si>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</si>
  <si>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</si>
  <si>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</si>
  <si>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</si>
  <si>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</si>
  <si>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</si>
  <si>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</si>
  <si>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</si>
  <si>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</si>
  <si>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</si>
  <si>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</si>
  <si>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</si>
  <si>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</si>
  <si>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</si>
  <si>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</si>
  <si>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</si>
  <si>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</si>
  <si>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</si>
  <si>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</si>
  <si>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</si>
  <si>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</si>
  <si>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</si>
  <si>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</si>
  <si>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</si>
  <si>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</si>
  <si>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</si>
  <si>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</si>
  <si>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</si>
  <si>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</si>
  <si>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</si>
  <si>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</si>
  <si>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</si>
  <si>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</si>
  <si>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</si>
  <si>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</si>
  <si>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</si>
  <si>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</si>
  <si>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</si>
  <si>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</si>
  <si>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</si>
  <si>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</si>
  <si>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</si>
  <si>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</si>
  <si>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</si>
  <si>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</si>
  <si>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</si>
  <si>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</si>
  <si>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</si>
  <si>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</si>
  <si>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</si>
  <si>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</si>
  <si>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</si>
  <si>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</si>
  <si>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</si>
  <si>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</si>
  <si>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</si>
  <si>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</si>
  <si>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</si>
  <si>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</si>
  <si>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</si>
  <si>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</si>
  <si>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</si>
  <si>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</si>
  <si>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</si>
  <si>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</si>
  <si>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</si>
  <si>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</si>
  <si>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</si>
  <si>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</si>
  <si>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</si>
  <si>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</si>
  <si>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</si>
  <si>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</si>
  <si>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</si>
  <si>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</si>
  <si>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</si>
  <si>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</si>
  <si>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</si>
  <si>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</si>
  <si>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</si>
  <si>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</si>
  <si>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</si>
  <si>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</si>
  <si>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</si>
  <si>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</si>
  <si>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</si>
  <si>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</si>
  <si>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</si>
  <si>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</si>
  <si>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</si>
  <si>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</si>
  <si>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</si>
  <si>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</si>
  <si>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</si>
  <si>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</si>
  <si>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</si>
  <si>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</si>
  <si>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</si>
  <si>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</si>
  <si>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</si>
  <si>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</si>
  <si>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</si>
  <si>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</si>
  <si>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</si>
  <si>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</si>
  <si>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</si>
  <si>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</si>
  <si>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</si>
  <si>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</si>
  <si>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</si>
  <si>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</si>
  <si>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</si>
  <si>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</si>
  <si>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</si>
  <si>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</si>
  <si>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</si>
  <si>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</si>
  <si>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</si>
  <si>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</si>
  <si>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</si>
  <si>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</si>
  <si>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</si>
  <si>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</si>
  <si>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</si>
  <si>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</si>
  <si>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</si>
  <si>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</si>
  <si>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</si>
  <si>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</si>
  <si>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</si>
  <si>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</si>
  <si>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</si>
  <si>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</si>
  <si>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</si>
  <si>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</si>
  <si>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</si>
  <si>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</si>
  <si>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</si>
  <si>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</si>
  <si>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</si>
  <si>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</si>
  <si>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</si>
  <si>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</si>
  <si>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</si>
  <si>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</si>
  <si>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</si>
  <si>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</si>
  <si>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</si>
  <si>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</si>
  <si>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</si>
  <si>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</si>
  <si>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</si>
  <si>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</si>
  <si>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</si>
  <si>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</si>
  <si>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</si>
  <si>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</si>
  <si>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</si>
  <si>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</si>
  <si>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</si>
  <si>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</si>
  <si>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</si>
  <si>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</si>
  <si>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</si>
  <si>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</si>
  <si>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</si>
  <si>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</si>
  <si>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</si>
  <si>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</si>
  <si>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</si>
  <si>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</si>
  <si>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</si>
  <si>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</si>
  <si>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</si>
  <si>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</si>
  <si>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</si>
  <si>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</si>
  <si>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</si>
  <si>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</si>
  <si>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</si>
  <si>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</si>
  <si>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</si>
  <si>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</si>
  <si>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</si>
  <si>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</si>
  <si>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</si>
  <si>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</si>
  <si>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</si>
  <si>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</si>
  <si>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</si>
  <si>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</si>
  <si>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</si>
  <si>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</si>
  <si>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</si>
  <si>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</si>
  <si>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</si>
  <si>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</si>
  <si>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</si>
  <si>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</si>
  <si>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</si>
  <si>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</si>
  <si>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</si>
  <si>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</si>
  <si>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</si>
  <si>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</si>
  <si>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</si>
  <si>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</si>
  <si>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</si>
  <si>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</si>
  <si>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</si>
  <si>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</si>
  <si>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</si>
  <si>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</si>
  <si>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</si>
  <si>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</si>
  <si>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</si>
  <si>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</si>
  <si>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</si>
  <si>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</si>
  <si>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</si>
  <si>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</si>
  <si>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</si>
  <si>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</si>
  <si>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</si>
  <si>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</si>
  <si>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</si>
  <si>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</si>
  <si>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</si>
  <si>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</si>
  <si>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</si>
  <si>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</si>
  <si>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</si>
  <si>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</si>
  <si>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</si>
  <si>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</si>
  <si>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</si>
  <si>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</si>
  <si>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</si>
  <si>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</si>
  <si>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</si>
  <si>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</si>
  <si>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</si>
  <si>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</si>
  <si>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</si>
  <si>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</si>
  <si>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</si>
  <si>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</si>
  <si>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</si>
  <si>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</si>
  <si>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</si>
  <si>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</si>
  <si>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</si>
  <si>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</si>
  <si>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</si>
  <si>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</si>
  <si>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</si>
  <si>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</si>
  <si>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</si>
  <si>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</si>
  <si>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</si>
  <si>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</si>
  <si>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</si>
  <si>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</si>
  <si>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</si>
  <si>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</si>
  <si>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</si>
  <si>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</si>
  <si>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</si>
  <si>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</si>
  <si>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</si>
  <si>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</si>
  <si>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</si>
  <si>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</si>
  <si>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</si>
  <si>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</si>
  <si>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</si>
  <si>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</si>
  <si>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</si>
  <si>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</si>
  <si>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</si>
  <si>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</si>
  <si>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</si>
  <si>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</si>
  <si>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</si>
  <si>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</si>
  <si>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</si>
  <si>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</si>
  <si>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</si>
  <si>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</si>
  <si>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</si>
  <si>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</si>
  <si>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</si>
  <si>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</si>
  <si>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</si>
  <si>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</si>
  <si>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</si>
  <si>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</si>
  <si>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</si>
  <si>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</si>
  <si>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</si>
  <si>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</si>
  <si>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</si>
  <si>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</si>
  <si>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</si>
  <si>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</si>
  <si>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</si>
  <si>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</si>
  <si>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</si>
  <si>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</si>
  <si>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</si>
  <si>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</si>
  <si>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</si>
  <si>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</si>
  <si>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</si>
  <si>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</si>
  <si>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</si>
  <si>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</si>
  <si>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</si>
  <si>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</si>
  <si>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</si>
  <si>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</si>
  <si>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</si>
  <si>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</si>
  <si>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</si>
  <si>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</si>
  <si>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</si>
  <si>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</si>
  <si>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</si>
  <si>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</si>
  <si>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</si>
  <si>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</si>
  <si>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</si>
  <si>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</si>
  <si>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</si>
  <si>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</si>
  <si>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</si>
  <si>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</si>
  <si>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</si>
  <si>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</si>
  <si>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</si>
  <si>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</si>
  <si>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</si>
  <si>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</si>
  <si>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</si>
  <si>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</si>
  <si>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</si>
  <si>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</si>
  <si>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</si>
  <si>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</si>
  <si>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</si>
  <si>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</si>
  <si>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</si>
  <si>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</si>
  <si>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</si>
  <si>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</si>
  <si>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</si>
  <si>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</si>
  <si>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</si>
  <si>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</si>
  <si>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</si>
  <si>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</si>
  <si>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</si>
  <si>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</si>
  <si>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</si>
  <si>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</si>
  <si>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</si>
  <si>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</si>
  <si>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</si>
  <si>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</si>
  <si>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</si>
  <si>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</si>
  <si>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</si>
  <si>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</si>
  <si>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</si>
  <si>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</si>
  <si>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</si>
  <si>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</si>
  <si>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</si>
  <si>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</si>
  <si>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</si>
  <si>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</si>
  <si>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</si>
  <si>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</si>
  <si>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</si>
  <si>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</si>
  <si>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</si>
  <si>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</si>
  <si>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</si>
  <si>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</si>
  <si>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</si>
  <si>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</si>
  <si>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</si>
  <si>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</si>
  <si>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</si>
  <si>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</si>
  <si>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</si>
  <si>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</si>
  <si>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</si>
  <si>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</si>
  <si>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</si>
  <si>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</si>
  <si>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</si>
  <si>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</si>
  <si>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</si>
  <si>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</si>
  <si>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</si>
  <si>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</si>
  <si>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</si>
  <si>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</si>
  <si>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</si>
  <si>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</si>
  <si>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</si>
  <si>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</si>
  <si>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</si>
  <si>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</si>
  <si>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</si>
  <si>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</si>
  <si>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</si>
  <si>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</si>
  <si>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</si>
  <si>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</si>
  <si>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</si>
  <si>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</si>
  <si>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</si>
  <si>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</si>
  <si>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</si>
  <si>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</si>
  <si>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</si>
  <si>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</si>
  <si>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</si>
  <si>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</si>
  <si>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</si>
  <si>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</si>
  <si>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</si>
  <si>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</si>
  <si>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</si>
  <si>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</si>
  <si>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</si>
  <si>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</si>
  <si>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</si>
  <si>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</si>
  <si>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</si>
  <si>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</si>
  <si>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</si>
  <si>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</si>
  <si>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</si>
  <si>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</si>
  <si>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</si>
  <si>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</si>
  <si>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</si>
  <si>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</si>
  <si>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</si>
  <si>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</si>
  <si>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</si>
  <si>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</si>
  <si>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</si>
  <si>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</si>
  <si>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</si>
  <si>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</si>
  <si>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</si>
  <si>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</si>
  <si>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</si>
  <si>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</si>
  <si>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</si>
  <si>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</si>
  <si>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</si>
  <si>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</si>
  <si>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</si>
  <si>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</si>
  <si>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</si>
  <si>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</si>
  <si>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</si>
  <si>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</si>
  <si>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</si>
  <si>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</si>
  <si>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</si>
  <si>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</si>
  <si>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</si>
  <si>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</si>
  <si>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</si>
  <si>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</si>
  <si>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</si>
  <si>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</si>
  <si>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</si>
  <si>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</si>
  <si>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</si>
  <si>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</si>
  <si>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</si>
  <si>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</si>
  <si>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</si>
  <si>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</si>
  <si>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</si>
  <si>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</si>
  <si>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</si>
  <si>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</si>
  <si>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</si>
  <si>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</si>
  <si>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</si>
  <si>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</si>
  <si>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</si>
  <si>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</si>
  <si>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</si>
  <si>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</si>
  <si>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</si>
  <si>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</si>
  <si>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</si>
  <si>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</si>
  <si>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</si>
  <si>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</si>
  <si>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</si>
  <si>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</si>
  <si>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</si>
  <si>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</si>
  <si>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</si>
  <si>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</si>
  <si>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</si>
  <si>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</si>
  <si>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</si>
  <si>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</si>
  <si>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</si>
  <si>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</si>
  <si>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</si>
  <si>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</si>
  <si>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</si>
  <si>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</si>
  <si>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</si>
  <si>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</si>
  <si>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</si>
  <si>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</si>
  <si>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</si>
  <si>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</si>
  <si>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</si>
  <si>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</si>
  <si>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</si>
  <si>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</si>
  <si>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</si>
  <si>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</si>
  <si>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</si>
  <si>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</si>
  <si>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</si>
  <si>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</si>
  <si>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</si>
  <si>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</si>
  <si>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</si>
  <si>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</si>
  <si>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</si>
  <si>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</si>
  <si>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</si>
  <si>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</si>
  <si>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</si>
  <si>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</si>
  <si>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</si>
  <si>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</si>
  <si>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</si>
  <si>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</si>
  <si>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</si>
  <si>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</si>
  <si>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</si>
  <si>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</si>
  <si>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</si>
  <si>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</si>
  <si>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</si>
  <si>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</si>
  <si>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</si>
  <si>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</si>
  <si>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</si>
  <si>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</si>
  <si>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</si>
  <si>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</si>
  <si>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</si>
  <si>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</si>
  <si>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</si>
  <si>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</si>
  <si>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</si>
  <si>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</si>
  <si>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</si>
  <si>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</si>
  <si>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</si>
  <si>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</si>
  <si>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</si>
  <si>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</si>
  <si>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</si>
  <si>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</si>
  <si>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</si>
  <si>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</si>
  <si>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</si>
  <si>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</si>
  <si>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</si>
  <si>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</si>
  <si>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</si>
  <si>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</si>
  <si>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</si>
  <si>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</si>
  <si>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</si>
  <si>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</si>
  <si>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</si>
  <si>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</si>
  <si>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</si>
  <si>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</si>
  <si>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</si>
  <si>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</si>
  <si>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</si>
  <si>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</si>
  <si>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</si>
  <si>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</si>
  <si>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</si>
  <si>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</si>
  <si>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</si>
  <si>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</si>
  <si>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</si>
  <si>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</si>
  <si>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</si>
  <si>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</si>
  <si>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</si>
  <si>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</si>
  <si>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</si>
  <si>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</si>
  <si>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</si>
  <si>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</si>
  <si>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</si>
  <si>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</si>
  <si>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</si>
  <si>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</si>
  <si>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</si>
  <si>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</si>
  <si>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</si>
  <si>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</si>
  <si>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</si>
  <si>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</si>
  <si>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</si>
  <si>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</si>
  <si>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</si>
  <si>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</si>
  <si>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</si>
  <si>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</si>
  <si>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</si>
  <si>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</si>
  <si>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</si>
  <si>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</si>
  <si>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</si>
  <si>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</si>
  <si>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</si>
  <si>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</si>
  <si>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</si>
  <si>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</si>
  <si>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</si>
  <si>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</si>
  <si>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</si>
  <si>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</si>
  <si>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</si>
  <si>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</si>
  <si>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</si>
  <si>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</si>
  <si>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</si>
  <si>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</si>
  <si>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</si>
  <si>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</si>
  <si>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</si>
  <si>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</si>
  <si>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</si>
  <si>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</si>
  <si>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</si>
  <si>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</si>
  <si>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</si>
  <si>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</si>
  <si>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</si>
  <si>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</si>
  <si>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</si>
  <si>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</si>
  <si>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</si>
  <si>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</si>
  <si>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</si>
  <si>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</si>
  <si>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</si>
  <si>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</si>
  <si>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</si>
  <si>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</si>
  <si>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</si>
  <si>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</si>
  <si>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</si>
  <si>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</si>
  <si>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</si>
  <si>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</si>
  <si>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</si>
  <si>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</si>
  <si>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</si>
  <si>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</si>
  <si>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</si>
  <si>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</si>
  <si>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</si>
  <si>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</si>
  <si>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</si>
  <si>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</si>
  <si>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</si>
  <si>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</si>
  <si>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</si>
  <si>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</si>
  <si>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</si>
  <si>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</si>
  <si>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</si>
  <si>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</si>
  <si>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</si>
  <si>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</si>
  <si>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</si>
  <si>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</si>
  <si>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</si>
  <si>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</si>
  <si>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</si>
  <si>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</si>
  <si>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</si>
  <si>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</si>
  <si>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</si>
  <si>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</si>
  <si>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</si>
  <si>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</si>
  <si>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</si>
  <si>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</si>
  <si>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</si>
  <si>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</si>
  <si>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</si>
  <si>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</si>
  <si>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</si>
  <si>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</si>
  <si>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</si>
  <si>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</si>
  <si>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</si>
  <si>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</si>
  <si>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</si>
  <si>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</si>
  <si>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</si>
  <si>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</si>
  <si>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</si>
  <si>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</si>
  <si>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</si>
  <si>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</si>
  <si>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</si>
  <si>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</si>
  <si>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</si>
  <si>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</si>
  <si>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</si>
  <si>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</si>
  <si>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</si>
  <si>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</si>
  <si>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</si>
  <si>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</si>
  <si>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</si>
  <si>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</si>
  <si>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</si>
  <si>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</si>
  <si>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</si>
  <si>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</si>
  <si>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</si>
  <si>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</si>
  <si>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</si>
  <si>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</si>
  <si>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</si>
  <si>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</si>
  <si>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</si>
  <si>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</si>
  <si>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</si>
  <si>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</si>
  <si>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</si>
  <si>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</si>
  <si>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</si>
  <si>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</si>
  <si>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</si>
  <si>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</si>
  <si>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</si>
  <si>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</si>
  <si>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</si>
  <si>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</si>
  <si>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</si>
  <si>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</si>
  <si>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</si>
  <si>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</si>
  <si>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</si>
  <si>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</si>
  <si>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</si>
  <si>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</si>
  <si>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</si>
  <si>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</si>
  <si>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</si>
  <si>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</si>
  <si>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</si>
  <si>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</si>
  <si>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</si>
  <si>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</si>
  <si>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</si>
  <si>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</si>
  <si>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</si>
  <si>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</si>
  <si>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</si>
  <si>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</si>
  <si>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</si>
  <si>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</si>
  <si>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</si>
  <si>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</si>
  <si>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</si>
  <si>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</si>
  <si>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</si>
  <si>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</si>
  <si>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</si>
  <si>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</si>
  <si>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</si>
  <si>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</si>
  <si>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</si>
  <si>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</si>
  <si>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</si>
  <si>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</si>
  <si>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</si>
  <si>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</si>
  <si>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</si>
  <si>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</si>
  <si>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</si>
  <si>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</si>
  <si>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</si>
  <si>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</si>
  <si>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</si>
  <si>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</si>
  <si>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</si>
  <si>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</si>
  <si>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</si>
  <si>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</si>
  <si>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</si>
  <si>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</si>
  <si>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</si>
  <si>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</si>
  <si>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</si>
  <si>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</si>
  <si>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</si>
  <si>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</si>
  <si>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</si>
  <si>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</si>
  <si>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</si>
  <si>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</si>
  <si>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</si>
  <si>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</si>
  <si>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</si>
  <si>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</si>
  <si>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</si>
  <si>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</si>
  <si>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</si>
  <si>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</si>
  <si>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</si>
  <si>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</si>
  <si>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</si>
  <si>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</si>
  <si>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</si>
  <si>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</si>
  <si>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</si>
  <si>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</si>
  <si>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</si>
  <si>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</si>
  <si>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</si>
  <si>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</si>
  <si>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</si>
  <si>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</si>
  <si>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</si>
  <si>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</si>
  <si>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</si>
  <si>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</si>
  <si>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</si>
  <si>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</si>
  <si>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</si>
  <si>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</si>
  <si>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</si>
  <si>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</si>
  <si>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</si>
  <si>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</si>
  <si>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</si>
  <si>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</si>
  <si>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</si>
  <si>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</si>
  <si>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</si>
  <si>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</si>
  <si>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</si>
  <si>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</si>
  <si>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</si>
  <si>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</si>
  <si>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</si>
  <si>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</si>
  <si>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</si>
  <si>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</si>
  <si>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</si>
  <si>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</si>
  <si>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</si>
  <si>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</si>
  <si>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</si>
  <si>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</si>
  <si>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</si>
  <si>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</si>
  <si>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</si>
  <si>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</si>
  <si>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</si>
  <si>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</si>
  <si>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</si>
  <si>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</si>
  <si>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</si>
  <si>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</si>
  <si>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</si>
  <si>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</si>
  <si>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</si>
  <si>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</si>
  <si>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</si>
  <si>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</si>
  <si>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</si>
  <si>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</si>
  <si>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</si>
  <si>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</si>
  <si>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</si>
  <si>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</si>
  <si>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</si>
  <si>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</si>
  <si>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</si>
  <si>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</si>
  <si>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</si>
  <si>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</si>
  <si>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</si>
  <si>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</si>
  <si>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</si>
  <si>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</si>
  <si>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</si>
  <si>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</si>
  <si>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</si>
  <si>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</si>
  <si>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</si>
  <si>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</si>
  <si>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</si>
  <si>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</si>
  <si>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</si>
  <si>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</si>
  <si>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</si>
  <si>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</si>
  <si>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</si>
  <si>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</si>
  <si>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</si>
  <si>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</si>
  <si>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</si>
  <si>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</si>
  <si>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</si>
  <si>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</si>
  <si>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</si>
  <si>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</si>
  <si>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</si>
  <si>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</si>
  <si>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</si>
  <si>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</si>
  <si>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</si>
  <si>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</si>
  <si>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</si>
  <si>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</si>
  <si>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</si>
  <si>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</si>
  <si>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</si>
  <si>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</si>
  <si>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</si>
  <si>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</si>
  <si>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</si>
  <si>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</si>
  <si>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</si>
  <si>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</si>
  <si>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</si>
  <si>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</si>
  <si>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</si>
  <si>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</si>
  <si>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</si>
  <si>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</si>
  <si>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</si>
  <si>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</si>
  <si>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</si>
  <si>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</si>
  <si>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</si>
  <si>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</si>
  <si>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</si>
  <si>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</si>
  <si>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</si>
  <si>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</si>
  <si>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</si>
  <si>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</si>
  <si>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</si>
  <si>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</si>
  <si>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</si>
  <si>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</si>
  <si>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</si>
  <si>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</si>
  <si>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</si>
  <si>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</si>
  <si>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</si>
  <si>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</si>
  <si>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</si>
  <si>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</si>
  <si>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</si>
  <si>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</si>
  <si>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</si>
  <si>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</si>
  <si>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</si>
  <si>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</si>
  <si>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</si>
  <si>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</si>
  <si>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</si>
  <si>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</si>
  <si>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</si>
  <si>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</si>
  <si>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</si>
  <si>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</si>
  <si>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</si>
  <si>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</si>
  <si>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</si>
  <si>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</si>
  <si>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</si>
  <si>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</si>
  <si>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</si>
  <si>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</si>
  <si>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</si>
  <si>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</si>
  <si>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</si>
  <si>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</si>
  <si>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</si>
  <si>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</si>
  <si>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</si>
  <si>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</si>
  <si>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</si>
  <si>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</si>
  <si>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</si>
  <si>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</si>
  <si>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</si>
  <si>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</si>
  <si>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</si>
  <si>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</si>
  <si>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</si>
  <si>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</si>
  <si>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</si>
  <si>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</si>
  <si>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</si>
  <si>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</si>
  <si>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</si>
  <si>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</si>
  <si>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</si>
  <si>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</si>
  <si>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</si>
  <si>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</si>
  <si>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</si>
  <si>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</si>
  <si>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</si>
  <si>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</si>
  <si>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</si>
  <si>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</si>
  <si>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</si>
  <si>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</si>
  <si>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</si>
  <si>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</si>
  <si>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</si>
  <si>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</si>
  <si>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</si>
  <si>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</si>
  <si>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</si>
  <si>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</si>
  <si>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</si>
  <si>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</si>
  <si>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</si>
  <si>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</si>
  <si>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</si>
  <si>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</si>
  <si>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</si>
  <si>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</si>
  <si>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</si>
  <si>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</si>
  <si>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</si>
  <si>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</si>
  <si>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</si>
  <si>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</si>
  <si>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</si>
  <si>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</si>
  <si>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</si>
  <si>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</si>
  <si>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</si>
  <si>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</si>
  <si>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</si>
  <si>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</si>
  <si>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</si>
  <si>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</si>
  <si>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</si>
  <si>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</si>
  <si>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</si>
  <si>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</si>
  <si>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</si>
  <si>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</si>
  <si>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</si>
  <si>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</si>
  <si>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</si>
  <si>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</si>
  <si>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</si>
  <si>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</si>
  <si>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</si>
  <si>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</si>
  <si>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</si>
  <si>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</si>
  <si>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</si>
  <si>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</si>
  <si>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</si>
  <si>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</si>
  <si>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</si>
  <si>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</si>
  <si>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</si>
  <si>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</si>
  <si>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</si>
  <si>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</si>
  <si>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</si>
  <si>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</si>
  <si>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</si>
  <si>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</si>
  <si>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</si>
  <si>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</si>
  <si>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</si>
  <si>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</si>
  <si>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</si>
  <si>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</si>
  <si>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</si>
  <si>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</si>
  <si>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</si>
  <si>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</si>
  <si>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</si>
  <si>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</si>
  <si>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</si>
  <si>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</si>
  <si>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</si>
  <si>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</si>
  <si>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</si>
  <si>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</si>
  <si>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</si>
  <si>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</si>
  <si>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</si>
  <si>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</si>
  <si>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</si>
  <si>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</si>
  <si>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</si>
  <si>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</si>
  <si>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</si>
  <si>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</si>
  <si>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</si>
  <si>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</si>
  <si>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</si>
  <si>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</si>
  <si>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</si>
  <si>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</si>
  <si>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</si>
  <si>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</si>
  <si>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</si>
  <si>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</si>
  <si>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</si>
  <si>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</si>
  <si>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</si>
  <si>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</si>
  <si>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</si>
  <si>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</si>
  <si>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</si>
  <si>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</si>
  <si>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</si>
  <si>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</si>
  <si>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</si>
  <si>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</si>
  <si>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</si>
  <si>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</si>
  <si>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</si>
  <si>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</si>
  <si>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</si>
  <si>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</si>
  <si>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</si>
  <si>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</si>
  <si>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</si>
  <si>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</si>
  <si>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</si>
  <si>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</si>
  <si>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</si>
  <si>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</si>
  <si>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</si>
  <si>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</si>
  <si>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</si>
  <si>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</si>
  <si>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</si>
  <si>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</si>
  <si>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</si>
  <si>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</si>
  <si>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</si>
  <si>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</si>
  <si>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</si>
  <si>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</si>
  <si>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</si>
  <si>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</si>
  <si>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</si>
  <si>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</si>
  <si>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</si>
  <si>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</si>
  <si>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</si>
  <si>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</si>
  <si>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</si>
  <si>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</si>
  <si>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</si>
  <si>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</si>
  <si>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</si>
  <si>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</si>
  <si>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</si>
  <si>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</si>
  <si>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</si>
  <si>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</si>
  <si>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</si>
  <si>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</si>
  <si>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</si>
  <si>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</si>
  <si>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</si>
  <si>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</si>
  <si>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</si>
  <si>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</si>
  <si>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</si>
  <si>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</si>
  <si>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</si>
  <si>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</si>
  <si>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</si>
  <si>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</si>
  <si>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</si>
  <si>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</si>
  <si>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</si>
  <si>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</si>
  <si>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</si>
  <si>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</si>
  <si>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</si>
  <si>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</si>
  <si>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</si>
  <si>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</si>
  <si>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</si>
  <si>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</si>
  <si>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</si>
  <si>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</si>
  <si>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</si>
  <si>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</si>
  <si>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</si>
  <si>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</si>
  <si>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</si>
  <si>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</si>
  <si>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</si>
  <si>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</si>
  <si>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</si>
  <si>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</si>
  <si>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</si>
  <si>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</si>
  <si>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</si>
  <si>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</si>
  <si>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</si>
  <si>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</si>
  <si>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</si>
  <si>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</si>
  <si>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</si>
  <si>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</si>
  <si>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</si>
  <si>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</si>
  <si>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</si>
  <si>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</si>
  <si>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</si>
  <si>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</si>
  <si>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</si>
  <si>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</si>
  <si>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</si>
  <si>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</si>
  <si>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</si>
  <si>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</si>
  <si>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</si>
  <si>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</si>
  <si>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</si>
  <si>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</si>
  <si>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</si>
  <si>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</si>
  <si>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</si>
  <si>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</si>
  <si>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</si>
  <si>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</si>
  <si>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</si>
  <si>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</si>
  <si>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</si>
  <si>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</si>
  <si>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</si>
  <si>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</si>
  <si>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</si>
  <si>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</si>
  <si>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</si>
  <si>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</si>
  <si>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</si>
  <si>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</si>
  <si>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</si>
  <si>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</si>
  <si>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</si>
  <si>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</si>
  <si>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</si>
  <si>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</si>
  <si>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</si>
  <si>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</si>
  <si>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</si>
  <si>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</si>
  <si>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</si>
  <si>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</si>
  <si>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</si>
  <si>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</si>
  <si>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</si>
  <si>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</si>
  <si>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</si>
  <si>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</si>
  <si>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</si>
  <si>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</si>
  <si>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</si>
  <si>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</si>
  <si>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</si>
  <si>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</si>
  <si>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</si>
  <si>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</si>
  <si>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</si>
  <si>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</si>
  <si>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</si>
  <si>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</si>
  <si>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</si>
  <si>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</si>
  <si>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</si>
  <si>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</si>
  <si>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</si>
  <si>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</si>
  <si>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</si>
  <si>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</si>
  <si>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</si>
  <si>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</si>
  <si>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</si>
  <si>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</si>
  <si>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</si>
  <si>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</si>
  <si>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</si>
  <si>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</si>
  <si>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</si>
  <si>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</si>
  <si>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</si>
  <si>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</si>
  <si>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</si>
  <si>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</si>
  <si>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</si>
  <si>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</si>
  <si>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</si>
  <si>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</si>
  <si>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</si>
  <si>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</si>
  <si>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</si>
  <si>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</si>
  <si>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</si>
  <si>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</si>
  <si>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</si>
  <si>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</si>
  <si>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</si>
  <si>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</si>
  <si>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</si>
  <si>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</si>
  <si>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</si>
  <si>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</si>
  <si>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</si>
  <si>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</si>
  <si>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</si>
  <si>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</si>
  <si>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</si>
  <si>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</si>
  <si>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</si>
  <si>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</si>
  <si>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</si>
  <si>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</si>
  <si>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</si>
  <si>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</si>
  <si>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</si>
  <si>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</si>
  <si>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</si>
  <si>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</si>
  <si>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</si>
  <si>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</si>
  <si>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</si>
  <si>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</si>
  <si>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</si>
  <si>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</si>
  <si>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</si>
  <si>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</si>
  <si>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</si>
  <si>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</si>
  <si>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</si>
  <si>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</si>
  <si>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</si>
  <si>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</si>
  <si>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</si>
  <si>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</si>
  <si>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</si>
  <si>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</si>
  <si>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</si>
  <si>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</si>
  <si>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</si>
  <si>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</si>
  <si>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</si>
  <si>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</si>
  <si>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</si>
  <si>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</si>
  <si>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</si>
  <si>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</si>
  <si>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</si>
  <si>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</si>
  <si>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</si>
  <si>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</si>
  <si>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</si>
  <si>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</si>
  <si>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</si>
  <si>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</si>
  <si>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</si>
  <si>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</si>
  <si>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</si>
  <si>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</si>
  <si>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</si>
  <si>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</si>
  <si>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</si>
  <si>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</si>
  <si>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</si>
  <si>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</si>
  <si>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</si>
  <si>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</si>
  <si>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</si>
  <si>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</si>
  <si>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</si>
  <si>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</si>
  <si>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</si>
  <si>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</si>
  <si>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</si>
  <si>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</si>
  <si>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</si>
  <si>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</si>
  <si>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</si>
  <si>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</si>
  <si>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</si>
  <si>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</si>
  <si>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</si>
  <si>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</si>
  <si>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</si>
  <si>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</si>
  <si>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</si>
  <si>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</si>
  <si>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</si>
  <si>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</si>
  <si>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</si>
  <si>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</si>
  <si>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</si>
  <si>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</si>
  <si>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</si>
  <si>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</si>
  <si>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</si>
  <si>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</si>
  <si>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</si>
  <si>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</si>
  <si>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</si>
  <si>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</si>
  <si>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</si>
  <si>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</si>
  <si>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</si>
  <si>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</si>
  <si>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</si>
  <si>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</si>
  <si>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</si>
  <si>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</si>
  <si>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</si>
  <si>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</si>
  <si>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</si>
  <si>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</si>
  <si>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</si>
  <si>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</si>
  <si>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</si>
  <si>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</si>
  <si>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</si>
  <si>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</si>
  <si>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</si>
  <si>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</si>
  <si>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</si>
  <si>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</si>
  <si>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</si>
  <si>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</si>
  <si>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</si>
  <si>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</si>
  <si>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</si>
  <si>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</si>
  <si>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</si>
  <si>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</si>
  <si>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</si>
  <si>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</si>
  <si>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</si>
  <si>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</si>
  <si>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</si>
  <si>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</si>
  <si>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</si>
  <si>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</si>
  <si>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</si>
  <si>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</si>
  <si>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</si>
  <si>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</si>
  <si>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</si>
  <si>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</si>
  <si>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</si>
  <si>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</si>
  <si>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</si>
  <si>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</si>
  <si>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</si>
  <si>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</si>
  <si>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</si>
  <si>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</si>
  <si>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</si>
  <si>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</si>
  <si>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</si>
  <si>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</si>
  <si>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</si>
  <si>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</si>
  <si>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</si>
  <si>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</si>
  <si>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</si>
  <si>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</si>
  <si>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</si>
  <si>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</si>
  <si>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</si>
  <si>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</si>
  <si>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</si>
  <si>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</si>
  <si>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</si>
  <si>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</si>
  <si>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</si>
  <si>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</si>
  <si>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</si>
  <si>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</si>
  <si>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</si>
  <si>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</si>
  <si>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</si>
  <si>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</si>
  <si>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</si>
  <si>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</si>
  <si>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</si>
  <si>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</si>
  <si>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</si>
  <si>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</si>
  <si>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</si>
  <si>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</si>
  <si>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</si>
  <si>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</si>
  <si>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</si>
  <si>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</si>
  <si>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</si>
  <si>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</si>
  <si>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</si>
  <si>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</si>
  <si>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</si>
  <si>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</si>
  <si>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</si>
  <si>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</si>
  <si>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</si>
  <si>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</si>
  <si>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</si>
  <si>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</si>
  <si>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</si>
  <si>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</si>
  <si>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</si>
  <si>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</si>
  <si>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</si>
  <si>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</si>
  <si>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</si>
  <si>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</si>
  <si>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</si>
  <si>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</si>
  <si>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</si>
  <si>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</si>
  <si>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</si>
  <si>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</si>
  <si>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</si>
  <si>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</si>
  <si>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</si>
  <si>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</si>
  <si>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</si>
  <si>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</si>
  <si>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</si>
  <si>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</si>
  <si>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</si>
  <si>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</si>
  <si>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</si>
  <si>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</si>
  <si>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</si>
  <si>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</si>
  <si>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</si>
  <si>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</si>
  <si>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</si>
  <si>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</si>
  <si>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</si>
  <si>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</si>
  <si>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</si>
  <si>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</si>
  <si>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</si>
  <si>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</si>
  <si>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</si>
  <si>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</si>
  <si>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</si>
  <si>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</si>
  <si>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</si>
  <si>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</si>
  <si>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</si>
  <si>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</si>
  <si>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</si>
  <si>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</si>
  <si>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</si>
  <si>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</si>
  <si>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</si>
  <si>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</si>
  <si>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</si>
  <si>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</si>
  <si>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</si>
  <si>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</si>
  <si>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</si>
  <si>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</si>
  <si>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</si>
  <si>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</si>
  <si>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</si>
  <si>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</si>
  <si>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</si>
  <si>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</si>
  <si>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</si>
  <si>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</si>
  <si>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</si>
  <si>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</si>
  <si>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</si>
  <si>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</si>
  <si>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</si>
  <si>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</si>
  <si>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</si>
  <si>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</si>
  <si>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</si>
  <si>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</si>
  <si>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</si>
  <si>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</si>
  <si>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</si>
  <si>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</si>
  <si>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</si>
  <si>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</si>
  <si>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</si>
  <si>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</si>
  <si>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</si>
  <si>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</si>
  <si>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</si>
  <si>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</si>
  <si>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</si>
  <si>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</si>
  <si>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</si>
  <si>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</si>
  <si>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</si>
  <si>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</si>
  <si>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</si>
  <si>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</si>
  <si>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</si>
  <si>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</si>
  <si>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</si>
  <si>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</si>
  <si>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</si>
  <si>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</si>
  <si>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</si>
  <si>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</si>
  <si>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</si>
  <si>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</si>
  <si>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</si>
  <si>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</si>
  <si>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</si>
  <si>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</si>
  <si>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</si>
  <si>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</si>
  <si>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</si>
  <si>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</si>
  <si>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</si>
  <si>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</si>
  <si>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</si>
  <si>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</si>
  <si>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</si>
  <si>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</si>
  <si>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</si>
  <si>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</si>
  <si>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</si>
  <si>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</si>
  <si>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</si>
  <si>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</si>
  <si>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</si>
  <si>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</si>
  <si>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</si>
  <si>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</si>
  <si>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</si>
  <si>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</si>
  <si>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</si>
  <si>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</si>
  <si>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</si>
  <si>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</si>
  <si>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</si>
  <si>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</si>
  <si>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</si>
  <si>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</si>
  <si>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</si>
  <si>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</si>
  <si>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</si>
  <si>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</si>
  <si>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</si>
  <si>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</si>
  <si>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</si>
  <si>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</si>
  <si>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</si>
  <si>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</si>
  <si>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</si>
  <si>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</si>
  <si>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</si>
  <si>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</si>
  <si>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</si>
  <si>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</si>
  <si>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</si>
  <si>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</si>
  <si>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</si>
  <si>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</si>
  <si>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</si>
  <si>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</si>
  <si>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</si>
  <si>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</si>
  <si>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</si>
  <si>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</si>
  <si>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</si>
  <si>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</si>
  <si>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</si>
  <si>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</si>
  <si>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</si>
  <si>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</si>
  <si>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</si>
  <si>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</si>
  <si>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</si>
  <si>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</si>
  <si>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</si>
  <si>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</si>
  <si>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</si>
  <si>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</si>
  <si>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</si>
  <si>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</si>
  <si>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</si>
  <si>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</si>
  <si>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</si>
  <si>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</si>
  <si>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</si>
  <si>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</si>
  <si>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</si>
  <si>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</si>
  <si>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</si>
  <si>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</si>
  <si>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</si>
  <si>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</si>
  <si>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</si>
  <si>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</si>
  <si>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</si>
  <si>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</si>
  <si>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</si>
  <si>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</si>
  <si>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</si>
  <si>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</si>
  <si>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</si>
  <si>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</si>
  <si>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</si>
  <si>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</si>
  <si>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</si>
  <si>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</si>
  <si>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</si>
  <si>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</si>
  <si>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</si>
  <si>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</si>
  <si>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</si>
  <si>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</si>
  <si>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</si>
  <si>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</si>
  <si>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</si>
  <si>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</si>
  <si>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</si>
  <si>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</si>
  <si>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</si>
  <si>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</si>
  <si>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</si>
  <si>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</si>
  <si>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</si>
  <si>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</si>
  <si>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</si>
  <si>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</si>
  <si>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</si>
  <si>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</si>
  <si>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</si>
  <si>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</si>
  <si>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</si>
  <si>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</si>
  <si>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</si>
  <si>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</si>
  <si>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</si>
  <si>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</si>
  <si>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</si>
  <si>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</si>
  <si>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</si>
  <si>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</si>
  <si>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</si>
  <si>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</si>
  <si>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</si>
  <si>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</si>
  <si>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</si>
  <si>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</si>
  <si>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</si>
  <si>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</si>
  <si>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</si>
  <si>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</si>
  <si>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</si>
  <si>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</si>
  <si>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</si>
  <si>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</si>
  <si>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</si>
  <si>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</si>
  <si>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</si>
  <si>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</si>
  <si>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</si>
  <si>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</si>
  <si>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</si>
  <si>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</si>
  <si>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</si>
  <si>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</si>
  <si>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</si>
  <si>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</si>
  <si>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</si>
  <si>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</si>
  <si>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</si>
  <si>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</si>
  <si>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</si>
  <si>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</si>
  <si>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</si>
  <si>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</si>
  <si>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</si>
  <si>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</si>
  <si>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</si>
  <si>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</si>
  <si>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</si>
  <si>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</si>
  <si>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</si>
  <si>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</si>
  <si>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</si>
  <si>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</si>
  <si>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</si>
  <si>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</si>
  <si>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</si>
  <si>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</si>
  <si>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</si>
  <si>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</si>
  <si>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</si>
  <si>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</si>
  <si>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</si>
  <si>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</si>
  <si>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</si>
  <si>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</si>
  <si>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</si>
  <si>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</si>
  <si>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</si>
  <si>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</si>
  <si>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</si>
  <si>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</si>
  <si>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</si>
  <si>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</si>
  <si>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</si>
  <si>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</si>
  <si>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</si>
  <si>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</si>
  <si>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</si>
  <si>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</si>
  <si>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</si>
  <si>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</si>
  <si>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</si>
  <si>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</si>
  <si>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</si>
  <si>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</si>
  <si>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</si>
  <si>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</si>
  <si>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</si>
  <si>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</si>
  <si>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</si>
  <si>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</si>
  <si>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</si>
  <si>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</si>
  <si>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</si>
  <si>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</si>
  <si>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</si>
  <si>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</si>
  <si>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</si>
  <si>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</si>
  <si>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</si>
  <si>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</si>
  <si>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</si>
  <si>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</si>
  <si>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</si>
  <si>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</si>
  <si>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</si>
  <si>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</si>
  <si>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</si>
  <si>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</si>
  <si>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</si>
  <si>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</si>
  <si>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</si>
  <si>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</si>
  <si>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</si>
  <si>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</si>
  <si>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</si>
  <si>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</si>
  <si>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</si>
  <si>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</si>
  <si>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</si>
  <si>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</si>
  <si>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</si>
  <si>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</si>
  <si>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</si>
  <si>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</si>
  <si>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</si>
  <si>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</si>
  <si>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</si>
  <si>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</si>
  <si>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</si>
  <si>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</si>
  <si>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</si>
  <si>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</si>
  <si>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</si>
  <si>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</si>
  <si>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</si>
  <si>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</si>
  <si>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</si>
  <si>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</si>
  <si>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</si>
  <si>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</si>
  <si>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</si>
  <si>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</si>
  <si>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</si>
  <si>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</si>
  <si>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</si>
  <si>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</si>
  <si>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</si>
  <si>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</si>
  <si>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</si>
  <si>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</si>
  <si>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</si>
  <si>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</si>
  <si>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</si>
  <si>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</si>
  <si>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</si>
  <si>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</si>
  <si>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</si>
  <si>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</si>
  <si>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</si>
  <si>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</si>
  <si>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</si>
  <si>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</si>
  <si>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</si>
  <si>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</si>
  <si>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</si>
  <si>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</si>
  <si>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</si>
  <si>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</si>
  <si>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</si>
  <si>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</si>
  <si>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</si>
  <si>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</si>
  <si>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</si>
  <si>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</si>
  <si>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</si>
  <si>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</si>
  <si>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</si>
  <si>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</si>
  <si>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</si>
  <si>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</si>
  <si>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</si>
  <si>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</si>
  <si>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</si>
  <si>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</si>
  <si>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</si>
  <si>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</si>
  <si>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</si>
  <si>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</si>
  <si>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</si>
  <si>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</si>
  <si>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</si>
  <si>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</si>
  <si>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</si>
  <si>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</si>
  <si>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</si>
  <si>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</si>
  <si>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</si>
  <si>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</si>
  <si>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</si>
  <si>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</si>
  <si>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</si>
  <si>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</si>
  <si>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</si>
  <si>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</si>
  <si>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</si>
  <si>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</si>
  <si>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</si>
  <si>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</si>
  <si>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</si>
  <si>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</si>
  <si>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</si>
  <si>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</si>
  <si>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</si>
  <si>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</si>
  <si>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</si>
  <si>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</si>
  <si>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</si>
  <si>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</si>
  <si>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</si>
  <si>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</si>
  <si>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</si>
  <si>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</si>
  <si>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</si>
  <si>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</si>
  <si>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</si>
  <si>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</si>
  <si>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</si>
  <si>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</si>
  <si>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</si>
  <si>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</si>
  <si>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</si>
  <si>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</si>
  <si>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</si>
  <si>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</si>
  <si>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</si>
  <si>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</si>
  <si>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</si>
  <si>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</si>
  <si>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</si>
  <si>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</si>
  <si>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</si>
  <si>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</si>
  <si>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</si>
  <si>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</si>
  <si>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</si>
  <si>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</si>
  <si>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</si>
  <si>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</si>
  <si>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</si>
  <si>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</si>
  <si>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</si>
  <si>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</si>
  <si>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</si>
  <si>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</si>
  <si>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</si>
  <si>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</si>
  <si>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</si>
  <si>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</si>
  <si>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</si>
  <si>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</si>
  <si>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</si>
  <si>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</si>
  <si>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</si>
  <si>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</si>
  <si>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</si>
  <si>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</si>
  <si>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</si>
  <si>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</si>
  <si>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</si>
  <si>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</si>
  <si>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</si>
  <si>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</si>
  <si>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</si>
  <si>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</si>
  <si>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</si>
  <si>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</si>
  <si>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</si>
  <si>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</si>
  <si>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</si>
  <si>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</si>
  <si>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</si>
  <si>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</si>
  <si>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</si>
  <si>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</si>
  <si>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</si>
  <si>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</si>
  <si>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</si>
  <si>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</si>
  <si>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</si>
  <si>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</si>
  <si>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</si>
  <si>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</si>
  <si>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</si>
  <si>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</si>
  <si>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</si>
  <si>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</si>
  <si>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</si>
  <si>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</si>
  <si>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</si>
  <si>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</si>
  <si>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</si>
  <si>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</si>
  <si>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</si>
  <si>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</si>
  <si>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</si>
  <si>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</si>
  <si>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</si>
  <si>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</si>
  <si>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</si>
  <si>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</si>
  <si>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</si>
  <si>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</si>
  <si>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</si>
  <si>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</si>
  <si>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</si>
  <si>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</si>
  <si>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</si>
  <si>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</si>
  <si>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</si>
  <si>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</si>
  <si>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</si>
  <si>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</si>
  <si>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</si>
  <si>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</si>
  <si>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</si>
  <si>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</si>
  <si>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</si>
  <si>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</si>
  <si>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</si>
  <si>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</si>
  <si>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</si>
  <si>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</si>
  <si>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</si>
  <si>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</si>
  <si>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</si>
  <si>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</si>
  <si>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</si>
  <si>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</si>
  <si>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</si>
  <si>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</si>
  <si>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</si>
  <si>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</si>
  <si>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</si>
  <si>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</si>
  <si>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</si>
  <si>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</si>
  <si>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</si>
  <si>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</si>
  <si>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</si>
  <si>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</si>
  <si>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</si>
  <si>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</si>
  <si>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</si>
  <si>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</si>
  <si>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</si>
  <si>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</si>
  <si>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</si>
  <si>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</si>
  <si>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</si>
  <si>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</si>
  <si>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</si>
  <si>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</si>
  <si>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</si>
  <si>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</si>
  <si>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</si>
  <si>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</si>
  <si>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</si>
  <si>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</si>
  <si>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</si>
  <si>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</si>
  <si>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</si>
  <si>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</si>
  <si>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</si>
  <si>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</si>
  <si>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</si>
  <si>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</si>
  <si>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</si>
  <si>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</si>
  <si>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</si>
  <si>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</si>
  <si>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</si>
  <si>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</si>
  <si>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</si>
  <si>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</si>
  <si>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</si>
  <si>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</si>
  <si>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</si>
  <si>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</si>
  <si>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</si>
  <si>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</si>
  <si>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</si>
  <si>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</si>
  <si>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</si>
  <si>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</si>
  <si>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</si>
  <si>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</si>
  <si>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</si>
  <si>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</si>
  <si>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</si>
  <si>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</si>
  <si>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</si>
  <si>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</si>
  <si>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</si>
  <si>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</si>
  <si>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</si>
  <si>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</si>
  <si>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</si>
  <si>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</si>
  <si>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</si>
  <si>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</si>
  <si>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</si>
  <si>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</si>
  <si>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</si>
  <si>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</si>
  <si>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</si>
  <si>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</si>
  <si>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</si>
  <si>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</si>
  <si>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</si>
  <si>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</si>
  <si>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</si>
  <si>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</si>
  <si>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</si>
  <si>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</si>
  <si>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</si>
  <si>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</si>
  <si>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</si>
  <si>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</si>
  <si>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</si>
  <si>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</si>
  <si>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</si>
  <si>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</si>
  <si>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</si>
  <si>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</si>
  <si>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</si>
  <si>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</si>
  <si>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</si>
  <si>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</si>
  <si>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</si>
  <si>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</si>
  <si>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</si>
  <si>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</si>
  <si>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</si>
  <si>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</si>
  <si>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</si>
  <si>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</si>
  <si>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</si>
  <si>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</si>
  <si>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</si>
  <si>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</si>
  <si>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</si>
  <si>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</si>
  <si>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</si>
  <si>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</si>
  <si>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</si>
  <si>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</si>
  <si>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</si>
  <si>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</si>
  <si>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</si>
  <si>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</si>
  <si>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</si>
  <si>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</si>
  <si>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</si>
  <si>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</si>
  <si>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</si>
  <si>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</si>
  <si>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</si>
  <si>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</si>
  <si>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</si>
  <si>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</si>
  <si>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</si>
  <si>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</si>
  <si>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</si>
  <si>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</si>
  <si>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</si>
  <si>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</si>
  <si>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</si>
  <si>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</si>
  <si>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</si>
  <si>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</si>
  <si>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</si>
  <si>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</si>
  <si>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</si>
  <si>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</si>
  <si>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</si>
  <si>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</si>
  <si>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</si>
  <si>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</si>
  <si>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</si>
  <si>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</si>
  <si>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</si>
  <si>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</si>
  <si>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</si>
  <si>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</si>
  <si>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</si>
  <si>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</si>
  <si>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</si>
  <si>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</si>
  <si>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</si>
  <si>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</si>
  <si>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</si>
  <si>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</si>
  <si>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</si>
  <si>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</si>
  <si>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</si>
  <si>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</si>
  <si>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</si>
  <si>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</si>
  <si>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</si>
  <si>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</si>
  <si>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</si>
  <si>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</si>
  <si>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</si>
  <si>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</si>
  <si>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</si>
  <si>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</si>
  <si>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</si>
  <si>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</si>
  <si>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</si>
  <si>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</si>
  <si>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</si>
  <si>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</si>
  <si>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</si>
  <si>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</si>
  <si>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</si>
  <si>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</si>
  <si>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</si>
  <si>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</si>
  <si>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</si>
  <si>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</si>
  <si>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</si>
  <si>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</si>
  <si>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</si>
  <si>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</si>
  <si>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</si>
  <si>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</si>
  <si>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</si>
  <si>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</si>
  <si>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</si>
  <si>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</si>
  <si>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</si>
  <si>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</si>
  <si>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</si>
  <si>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</si>
  <si>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</si>
  <si>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</si>
  <si>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</si>
  <si>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</si>
  <si>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</si>
  <si>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</si>
  <si>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</si>
  <si>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</si>
  <si>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</si>
  <si>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</si>
  <si>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</si>
  <si>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</si>
  <si>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</si>
  <si>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</si>
  <si>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</si>
  <si>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</si>
  <si>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</si>
  <si>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</si>
  <si>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</si>
  <si>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</si>
  <si>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</si>
  <si>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</si>
  <si>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</si>
  <si>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</si>
  <si>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</si>
  <si>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</si>
  <si>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</si>
  <si>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</si>
  <si>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</si>
  <si>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</si>
  <si>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</si>
  <si>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</si>
  <si>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</si>
  <si>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</si>
  <si>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</si>
  <si>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</si>
  <si>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</si>
  <si>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</si>
  <si>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</si>
  <si>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</si>
  <si>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</si>
  <si>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</si>
  <si>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</si>
  <si>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</si>
  <si>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</si>
  <si>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</si>
  <si>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</si>
  <si>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</si>
  <si>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</si>
  <si>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</si>
  <si>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</si>
  <si>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</si>
  <si>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</si>
  <si>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</si>
  <si>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</si>
  <si>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</si>
  <si>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</si>
  <si>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</si>
  <si>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</si>
  <si>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</si>
  <si>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</si>
  <si>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</si>
  <si>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</si>
  <si>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</si>
  <si>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</si>
  <si>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</si>
  <si>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</si>
  <si>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</si>
  <si>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</si>
  <si>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</si>
  <si>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</si>
  <si>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</si>
  <si>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</si>
  <si>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</si>
  <si>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</si>
  <si>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</si>
  <si>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</si>
  <si>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</si>
  <si>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</si>
  <si>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</si>
  <si>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</si>
  <si>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</si>
  <si>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</si>
  <si>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</si>
  <si>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</si>
  <si>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</si>
  <si>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</si>
  <si>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</si>
  <si>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</si>
  <si>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</si>
  <si>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</si>
  <si>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</si>
  <si>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</si>
  <si>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</si>
  <si>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</si>
  <si>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</si>
  <si>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</si>
  <si>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</si>
  <si>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</si>
  <si>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</si>
  <si>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</si>
  <si>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</si>
  <si>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</si>
  <si>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</si>
  <si>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</si>
  <si>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</si>
  <si>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</si>
  <si>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</si>
  <si>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</si>
  <si>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</si>
  <si>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</si>
  <si>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</si>
  <si>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</si>
  <si>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</si>
  <si>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</si>
  <si>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</si>
  <si>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</si>
  <si>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</si>
  <si>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</si>
  <si>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</si>
  <si>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</si>
  <si>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</si>
  <si>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</si>
  <si>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</si>
  <si>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</si>
  <si>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</si>
  <si>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</si>
  <si>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</si>
  <si>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</si>
  <si>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</si>
  <si>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</si>
  <si>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</si>
  <si>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</si>
  <si>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</si>
  <si>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</si>
  <si>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</si>
  <si>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</si>
  <si>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</si>
  <si>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</si>
  <si>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</si>
  <si>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</si>
  <si>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</si>
  <si>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</si>
  <si>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</si>
  <si>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</si>
  <si>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</si>
  <si>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</si>
  <si>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</si>
  <si>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</si>
  <si>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</si>
  <si>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</si>
  <si>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</si>
  <si>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</si>
  <si>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</si>
  <si>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</si>
  <si>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</si>
  <si>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</si>
  <si>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</si>
  <si>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</si>
  <si>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</si>
  <si>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</si>
  <si>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</si>
  <si>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</si>
  <si>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</si>
  <si>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</si>
  <si>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</si>
  <si>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</si>
  <si>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</si>
  <si>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</si>
  <si>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</si>
  <si>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</si>
  <si>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</si>
  <si>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</si>
  <si>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</si>
  <si>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</si>
  <si>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</si>
  <si>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</si>
  <si>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</si>
  <si>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</si>
  <si>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</si>
  <si>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</si>
  <si>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</si>
  <si>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</si>
  <si>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</si>
  <si>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</si>
  <si>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</si>
  <si>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</si>
  <si>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</si>
  <si>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</si>
  <si>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</si>
  <si>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</si>
  <si>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</si>
  <si>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</si>
  <si>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</si>
  <si>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</si>
  <si>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</si>
  <si>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</si>
  <si>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</si>
  <si>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</si>
  <si>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</si>
  <si>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</si>
  <si>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</si>
  <si>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</si>
  <si>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</si>
  <si>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</si>
  <si>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</si>
  <si>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</si>
  <si>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</si>
  <si>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</si>
  <si>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</si>
  <si>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</si>
  <si>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</si>
  <si>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</si>
  <si>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</si>
  <si>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</si>
  <si>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</si>
  <si>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</si>
  <si>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</si>
  <si>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</si>
  <si>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</si>
  <si>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</si>
  <si>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</si>
  <si>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</si>
  <si>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</si>
  <si>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</si>
  <si>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</si>
  <si>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</si>
  <si>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</si>
  <si>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</si>
  <si>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</si>
  <si>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</si>
  <si>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</si>
  <si>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</si>
  <si>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</si>
  <si>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</si>
  <si>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</si>
  <si>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</si>
  <si>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</si>
  <si>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</si>
  <si>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</si>
  <si>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</si>
  <si>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</si>
  <si>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</si>
  <si>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</si>
  <si>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</si>
  <si>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</si>
  <si>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</si>
  <si>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</si>
  <si>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</si>
  <si>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</si>
  <si>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</si>
  <si>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</si>
  <si>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</si>
  <si>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</si>
  <si>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</si>
  <si>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</si>
  <si>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</si>
  <si>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</si>
  <si>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</si>
  <si>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</si>
  <si>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</si>
  <si>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</si>
  <si>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</si>
  <si>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</si>
  <si>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</si>
  <si>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</si>
  <si>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</si>
  <si>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</si>
  <si>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</si>
  <si>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</si>
  <si>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</si>
  <si>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</si>
  <si>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</si>
  <si>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</si>
  <si>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</si>
  <si>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</si>
  <si>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</si>
  <si>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</si>
  <si>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</si>
  <si>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</si>
  <si>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</si>
  <si>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</si>
  <si>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</si>
  <si>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</si>
  <si>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</si>
  <si>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</si>
  <si>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</si>
  <si>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</si>
  <si>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</si>
  <si>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</si>
  <si>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</si>
  <si>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</si>
  <si>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</si>
  <si>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</si>
  <si>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</si>
  <si>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</si>
  <si>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</si>
  <si>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</si>
  <si>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</si>
  <si>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</si>
  <si>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</si>
  <si>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</si>
  <si>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</si>
  <si>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</si>
  <si>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</si>
  <si>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</si>
  <si>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</si>
  <si>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</si>
  <si>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</si>
  <si>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</si>
  <si>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</si>
  <si>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</si>
  <si>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</si>
  <si>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</si>
  <si>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</si>
  <si>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</si>
  <si>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</si>
  <si>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</si>
  <si>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</si>
  <si>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</si>
  <si>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</si>
  <si>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</si>
  <si>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</si>
  <si>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</si>
  <si>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</si>
  <si>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</si>
  <si>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</si>
  <si>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</si>
  <si>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</si>
  <si>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</si>
  <si>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</si>
  <si>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</si>
  <si>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</si>
  <si>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</si>
  <si>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</si>
  <si>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</si>
  <si>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</si>
  <si>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</si>
  <si>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</si>
  <si>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</si>
  <si>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</si>
  <si>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</si>
  <si>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</si>
  <si>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</si>
  <si>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</si>
  <si>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</si>
  <si>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</si>
  <si>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</si>
  <si>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</si>
  <si>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</si>
  <si>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</si>
  <si>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</si>
  <si>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</si>
  <si>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</si>
  <si>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</si>
  <si>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</si>
  <si>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</si>
  <si>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</si>
  <si>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</si>
  <si>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</si>
  <si>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</si>
  <si>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</si>
  <si>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</si>
  <si>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</si>
  <si>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</si>
  <si>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</si>
  <si>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</si>
  <si>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</si>
  <si>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</si>
  <si>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</si>
  <si>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</si>
  <si>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</si>
  <si>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</si>
  <si>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</si>
  <si>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</si>
  <si>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</si>
  <si>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</si>
  <si>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</si>
  <si>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</si>
  <si>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</si>
  <si>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</si>
  <si>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</si>
  <si>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</si>
  <si>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</si>
  <si>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</si>
  <si>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</si>
  <si>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</si>
  <si>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</si>
  <si>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</si>
  <si>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</si>
  <si>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</si>
  <si>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</si>
  <si>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</si>
  <si>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</si>
  <si>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</si>
  <si>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</si>
  <si>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</si>
  <si>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</si>
  <si>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</si>
  <si>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</si>
  <si>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</si>
  <si>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</si>
  <si>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</si>
  <si>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</si>
  <si>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</si>
  <si>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</si>
  <si>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</si>
  <si>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</si>
  <si>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</si>
  <si>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</si>
  <si>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</si>
  <si>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</si>
  <si>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</si>
  <si>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</si>
  <si>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</si>
  <si>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</si>
  <si>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</si>
  <si>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</si>
  <si>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</si>
  <si>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</si>
  <si>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</si>
  <si>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</si>
  <si>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</si>
  <si>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</si>
  <si>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</si>
  <si>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</si>
  <si>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</si>
  <si>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</si>
  <si>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</si>
  <si>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</si>
  <si>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</si>
  <si>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</si>
  <si>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</si>
  <si>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</si>
  <si>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</si>
  <si>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</si>
  <si>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</si>
  <si>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</si>
  <si>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</si>
  <si>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</si>
  <si>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</si>
  <si>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</si>
  <si>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</si>
  <si>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</si>
  <si>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</si>
  <si>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</si>
  <si>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</si>
  <si>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</si>
  <si>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</si>
  <si>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</si>
  <si>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</si>
  <si>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</si>
  <si>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</si>
  <si>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</si>
  <si>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</si>
  <si>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</si>
  <si>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</si>
  <si>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</si>
  <si>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</si>
  <si>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</si>
  <si>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</si>
  <si>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</si>
  <si>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</si>
  <si>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</si>
  <si>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</si>
  <si>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</si>
  <si>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</si>
  <si>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</si>
  <si>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</si>
  <si>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</si>
  <si>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</si>
  <si>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</si>
  <si>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</si>
  <si>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</si>
  <si>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</si>
  <si>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</si>
  <si>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</si>
  <si>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</si>
  <si>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</si>
  <si>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</si>
  <si>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</si>
  <si>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</si>
  <si>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</si>
  <si>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</si>
  <si>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</si>
  <si>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</si>
  <si>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</si>
  <si>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</si>
  <si>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</si>
  <si>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</si>
  <si>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</si>
  <si>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</si>
  <si>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</si>
  <si>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</si>
  <si>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</si>
  <si>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</si>
  <si>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</si>
  <si>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</si>
  <si>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</si>
  <si>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</si>
  <si>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</si>
  <si>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</si>
  <si>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</si>
  <si>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</si>
  <si>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</si>
  <si>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</si>
  <si>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</si>
  <si>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</si>
  <si>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</si>
  <si>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</si>
  <si>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</si>
  <si>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</si>
  <si>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</si>
  <si>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</si>
  <si>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</si>
  <si>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</si>
  <si>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</si>
  <si>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</si>
  <si>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</si>
  <si>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</si>
  <si>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</si>
  <si>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</si>
  <si>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</si>
  <si>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</si>
  <si>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</si>
  <si>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</si>
  <si>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</si>
  <si>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</si>
  <si>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</si>
  <si>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</si>
  <si>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</si>
  <si>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</si>
  <si>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</si>
  <si>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</si>
  <si>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</si>
  <si>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</si>
  <si>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</si>
  <si>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</si>
  <si>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</si>
  <si>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</si>
  <si>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</si>
  <si>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</si>
  <si>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</si>
  <si>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</si>
  <si>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</si>
  <si>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</si>
  <si>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</si>
  <si>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</si>
  <si>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</si>
  <si>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</si>
  <si>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</si>
  <si>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</si>
  <si>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</si>
  <si>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</si>
  <si>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</si>
  <si>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</si>
  <si>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</si>
  <si>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</si>
  <si>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</si>
  <si>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</si>
  <si>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</si>
  <si>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</si>
  <si>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</si>
  <si>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</si>
  <si>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</si>
  <si>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</si>
  <si>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</si>
  <si>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</si>
  <si>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</si>
  <si>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</si>
  <si>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</si>
  <si>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</si>
  <si>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</si>
  <si>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</si>
  <si>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</si>
  <si>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</si>
  <si>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</si>
  <si>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</si>
  <si>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</si>
  <si>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</si>
  <si>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</si>
  <si>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</si>
  <si>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</si>
  <si>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</si>
  <si>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</si>
  <si>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</si>
  <si>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</si>
  <si>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</si>
  <si>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</si>
  <si>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</si>
  <si>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</si>
  <si>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</si>
  <si>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</si>
  <si>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</si>
  <si>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</si>
  <si>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</si>
  <si>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</si>
  <si>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</si>
  <si>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</si>
  <si>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</si>
  <si>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</si>
  <si>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</si>
  <si>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</si>
  <si>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</si>
  <si>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</si>
  <si>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</si>
  <si>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</si>
  <si>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</si>
  <si>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</si>
  <si>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</si>
  <si>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</si>
  <si>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</si>
  <si>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</si>
  <si>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</si>
  <si>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</si>
  <si>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</si>
  <si>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</si>
  <si>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</si>
  <si>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</si>
  <si>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</si>
  <si>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</si>
  <si>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</si>
  <si>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</si>
  <si>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</si>
  <si>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</si>
  <si>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</si>
  <si>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</si>
  <si>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</si>
  <si>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</si>
  <si>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</si>
  <si>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</si>
  <si>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</si>
  <si>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</si>
  <si>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</si>
  <si>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</si>
  <si>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</si>
  <si>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</si>
  <si>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</si>
  <si>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</si>
  <si>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</si>
  <si>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</si>
  <si>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</si>
  <si>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</si>
  <si>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</si>
  <si>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</si>
  <si>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</si>
  <si>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</si>
  <si>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</si>
  <si>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</si>
  <si>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</si>
  <si>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</si>
  <si>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</si>
  <si>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</si>
  <si>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</si>
  <si>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</si>
  <si>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</si>
  <si>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</si>
  <si>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</si>
  <si>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</si>
  <si>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</si>
  <si>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</si>
  <si>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</si>
  <si>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</si>
  <si>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</si>
  <si>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</si>
  <si>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</si>
  <si>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</si>
  <si>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</si>
  <si>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</si>
  <si>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</si>
  <si>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</si>
  <si>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</si>
  <si>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</si>
  <si>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</si>
  <si>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</si>
  <si>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</si>
  <si>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</si>
  <si>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</si>
  <si>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</si>
  <si>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</si>
  <si>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</si>
  <si>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</si>
  <si>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</si>
  <si>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</si>
  <si>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</si>
  <si>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</si>
  <si>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</si>
  <si>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</si>
  <si>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</si>
  <si>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</si>
  <si>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</si>
  <si>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</si>
  <si>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</si>
  <si>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</si>
  <si>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</si>
  <si>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</si>
  <si>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</si>
  <si>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</si>
  <si>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</si>
  <si>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</si>
  <si>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</si>
  <si>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</si>
  <si>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</si>
  <si>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</si>
  <si>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</si>
  <si>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</si>
  <si>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</si>
  <si>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</si>
  <si>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</si>
  <si>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</si>
  <si>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</si>
  <si>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</si>
  <si>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</si>
  <si>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</si>
  <si>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</si>
  <si>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</si>
  <si>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</si>
  <si>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</si>
  <si>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</si>
  <si>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</si>
  <si>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</si>
  <si>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</si>
  <si>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</si>
  <si>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</si>
  <si>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</si>
  <si>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</si>
  <si>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</si>
  <si>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</si>
  <si>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</si>
  <si>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</si>
  <si>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</si>
  <si>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</si>
  <si>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</si>
  <si>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</si>
  <si>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</si>
  <si>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</si>
  <si>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</si>
  <si>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</si>
  <si>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</si>
  <si>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</si>
  <si>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</si>
  <si>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</si>
  <si>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</si>
  <si>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</si>
  <si>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</si>
  <si>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</si>
  <si>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</si>
  <si>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</si>
  <si>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</si>
  <si>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</si>
  <si>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</si>
  <si>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</si>
  <si>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</si>
  <si>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</si>
  <si>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</si>
  <si>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</si>
  <si>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</si>
  <si>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</si>
  <si>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</si>
  <si>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</si>
  <si>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</si>
  <si>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</si>
  <si>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</si>
  <si>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</si>
  <si>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</si>
  <si>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</si>
  <si>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</si>
  <si>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</si>
  <si>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</si>
  <si>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</si>
  <si>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</si>
  <si>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</si>
  <si>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</si>
  <si>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</si>
  <si>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</si>
  <si>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</si>
  <si>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</si>
  <si>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</si>
  <si>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</si>
  <si>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</si>
  <si>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</si>
  <si>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</si>
  <si>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</si>
  <si>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</si>
  <si>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</si>
  <si>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</si>
  <si>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</si>
  <si>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</si>
  <si>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</si>
  <si>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</si>
  <si>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</si>
  <si>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</si>
  <si>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</si>
  <si>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</si>
  <si>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</si>
  <si>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</si>
  <si>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</si>
  <si>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</si>
  <si>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</si>
  <si>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</si>
  <si>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</si>
  <si>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</si>
  <si>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</si>
  <si>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</si>
  <si>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</si>
  <si>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</si>
  <si>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</si>
  <si>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</si>
  <si>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</si>
  <si>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</si>
  <si>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</si>
  <si>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</si>
  <si>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</si>
  <si>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</si>
  <si>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</si>
  <si>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</si>
  <si>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</si>
  <si>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</si>
  <si>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</si>
  <si>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</si>
  <si>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</si>
  <si>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</si>
  <si>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</si>
  <si>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</si>
  <si>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</si>
  <si>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</si>
  <si>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</si>
  <si>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</si>
  <si>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</si>
  <si>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</si>
  <si>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</si>
  <si>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</si>
  <si>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</si>
  <si>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</si>
  <si>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</si>
  <si>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</si>
  <si>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</si>
  <si>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</si>
  <si>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</si>
  <si>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</si>
  <si>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</si>
  <si>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</si>
  <si>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</si>
  <si>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</si>
  <si>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</si>
  <si>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</si>
  <si>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</si>
  <si>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</si>
  <si>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</si>
  <si>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</si>
  <si>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</si>
  <si>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</si>
  <si>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</si>
  <si>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</si>
  <si>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</si>
  <si>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</si>
  <si>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</si>
  <si>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</si>
  <si>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</si>
  <si>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</si>
  <si>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</si>
  <si>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</si>
  <si>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</si>
  <si>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</si>
  <si>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</si>
  <si>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</si>
  <si>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</si>
  <si>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</si>
  <si>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</si>
  <si>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</si>
  <si>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</si>
  <si>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</si>
  <si>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</si>
  <si>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</si>
  <si>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</si>
  <si>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</si>
  <si>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</si>
  <si>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</si>
  <si>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</si>
  <si>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</si>
  <si>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</si>
  <si>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</si>
  <si>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</si>
  <si>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</si>
  <si>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</si>
  <si>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</si>
  <si>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</si>
  <si>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</si>
  <si>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</si>
  <si>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</si>
  <si>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</si>
  <si>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</si>
  <si>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</si>
  <si>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</si>
  <si>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</si>
  <si>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</si>
  <si>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</si>
  <si>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</si>
  <si>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</si>
  <si>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</si>
  <si>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</si>
  <si>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</si>
  <si>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</si>
  <si>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</si>
  <si>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</si>
  <si>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</si>
  <si>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</si>
  <si>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</si>
  <si>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</si>
  <si>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</si>
  <si>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</si>
  <si>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</si>
  <si>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</si>
  <si>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</si>
  <si>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</si>
  <si>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</si>
  <si>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</si>
  <si>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</si>
  <si>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</si>
  <si>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</si>
  <si>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</si>
  <si>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</si>
  <si>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</si>
  <si>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</si>
  <si>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</si>
  <si>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</si>
  <si>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</si>
  <si>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</si>
  <si>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</si>
  <si>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</si>
  <si>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</si>
  <si>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</si>
  <si>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</si>
  <si>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</si>
  <si>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</si>
  <si>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</si>
  <si>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</si>
  <si>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</si>
  <si>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</si>
  <si>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</si>
  <si>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</si>
  <si>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</si>
  <si>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</si>
  <si>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</si>
  <si>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</si>
  <si>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</si>
  <si>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</si>
  <si>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</si>
  <si>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</si>
  <si>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</si>
  <si>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</si>
  <si>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</si>
  <si>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</si>
  <si>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</si>
  <si>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</si>
  <si>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</si>
  <si>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</si>
  <si>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</si>
  <si>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</si>
  <si>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</si>
  <si>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</si>
  <si>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</si>
  <si>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</si>
  <si>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</si>
  <si>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</si>
  <si>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</si>
  <si>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</si>
  <si>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</si>
  <si>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</si>
  <si>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</si>
  <si>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</si>
  <si>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</si>
  <si>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</si>
  <si>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</si>
  <si>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</si>
  <si>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</si>
  <si>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</si>
  <si>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</si>
  <si>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</si>
  <si>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</si>
  <si>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</si>
  <si>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</si>
  <si>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</si>
  <si>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</si>
  <si>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</si>
  <si>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</si>
  <si>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</si>
  <si>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</si>
  <si>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</si>
  <si>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</si>
  <si>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</si>
  <si>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</si>
  <si>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</si>
  <si>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</si>
  <si>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</si>
  <si>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</si>
  <si>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</si>
  <si>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</si>
  <si>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</si>
  <si>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</si>
  <si>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</si>
  <si>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</si>
  <si>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</si>
  <si>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</si>
  <si>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</si>
  <si>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</si>
  <si>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</si>
  <si>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</si>
  <si>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</si>
  <si>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</si>
  <si>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</si>
  <si>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</si>
  <si>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</si>
  <si>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</si>
  <si>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</si>
  <si>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</si>
  <si>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</si>
  <si>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</si>
  <si>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</si>
  <si>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</si>
  <si>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</si>
  <si>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</si>
  <si>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</si>
  <si>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</si>
  <si>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</si>
  <si>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</si>
  <si>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</si>
  <si>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</si>
  <si>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</si>
  <si>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</si>
  <si>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</si>
  <si>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</si>
  <si>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</si>
  <si>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</si>
  <si>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</si>
  <si>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</si>
  <si>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</si>
  <si>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</si>
  <si>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</si>
  <si>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</si>
  <si>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</si>
  <si>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</si>
  <si>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</si>
  <si>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</si>
  <si>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</si>
  <si>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</si>
  <si>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</si>
  <si>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</si>
  <si>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</si>
  <si>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</si>
  <si>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</si>
  <si>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</si>
  <si>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</si>
  <si>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</si>
  <si>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</si>
  <si>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</si>
  <si>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</si>
  <si>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</si>
  <si>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</si>
  <si>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</si>
  <si>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</si>
  <si>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</si>
  <si>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</si>
  <si>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</si>
  <si>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</si>
  <si>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</si>
  <si>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</si>
  <si>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</si>
  <si>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</si>
  <si>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</si>
  <si>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</si>
  <si>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</si>
  <si>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</si>
  <si>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</si>
  <si>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</si>
  <si>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</si>
  <si>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</si>
  <si>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</si>
  <si>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</si>
  <si>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</si>
  <si>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</si>
  <si>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</si>
  <si>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</si>
  <si>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</si>
  <si>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</si>
  <si>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</si>
  <si>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</si>
  <si>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</si>
  <si>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</si>
  <si>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</si>
  <si>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</si>
  <si>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</si>
  <si>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</si>
  <si>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</si>
  <si>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</si>
  <si>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</si>
  <si>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</si>
  <si>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</si>
  <si>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</si>
  <si>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</si>
  <si>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</si>
  <si>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</si>
  <si>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</si>
  <si>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</si>
  <si>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</si>
  <si>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</si>
  <si>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</si>
  <si>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</si>
  <si>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</si>
  <si>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</si>
  <si>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</si>
  <si>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</si>
  <si>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</si>
  <si>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</si>
  <si>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</si>
  <si>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</si>
  <si>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</si>
  <si>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</si>
  <si>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</si>
  <si>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</si>
  <si>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</si>
  <si>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</si>
  <si>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</si>
  <si>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</si>
  <si>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</si>
  <si>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</si>
  <si>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</si>
  <si>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</si>
  <si>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</si>
  <si>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</si>
  <si>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</si>
  <si>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</si>
  <si>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</si>
  <si>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</si>
  <si>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</si>
  <si>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</si>
  <si>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</si>
  <si>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</si>
  <si>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</si>
  <si>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</si>
  <si>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</si>
  <si>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</si>
  <si>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</si>
  <si>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</si>
  <si>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</si>
  <si>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</si>
  <si>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</si>
  <si>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</si>
  <si>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</si>
  <si>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</si>
  <si>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</si>
  <si>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</si>
  <si>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</si>
  <si>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</si>
  <si>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</si>
  <si>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</si>
  <si>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</si>
  <si>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</si>
  <si>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</si>
  <si>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</si>
  <si>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</si>
  <si>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</si>
  <si>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</si>
  <si>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</si>
  <si>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</si>
  <si>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</si>
  <si>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</si>
  <si>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</si>
  <si>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</si>
  <si>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</si>
  <si>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</si>
  <si>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</si>
  <si>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</si>
  <si>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</si>
  <si>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</si>
  <si>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</si>
  <si>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</si>
  <si>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</si>
  <si>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</si>
  <si>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</si>
  <si>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</si>
  <si>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</si>
  <si>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</si>
  <si>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</si>
  <si>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</si>
  <si>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</si>
  <si>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</si>
  <si>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</si>
  <si>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</si>
  <si>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</si>
  <si>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</si>
  <si>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</si>
  <si>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</si>
  <si>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</si>
  <si>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</si>
  <si>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</si>
  <si>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</si>
  <si>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</si>
  <si>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</si>
  <si>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</si>
  <si>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</si>
  <si>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</si>
  <si>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</si>
  <si>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</si>
  <si>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</si>
  <si>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</si>
  <si>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</si>
  <si>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</si>
  <si>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</si>
  <si>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</si>
  <si>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</si>
  <si>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</si>
  <si>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</si>
  <si>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</si>
  <si>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</si>
  <si>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</si>
  <si>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</si>
  <si>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</si>
  <si>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</si>
  <si>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</si>
  <si>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</si>
  <si>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</si>
  <si>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</si>
  <si>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</si>
  <si>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</si>
  <si>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</si>
  <si>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</si>
  <si>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</si>
  <si>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</si>
  <si>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</si>
  <si>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</si>
  <si>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</si>
  <si>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</si>
  <si>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</si>
  <si>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</si>
  <si>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</si>
  <si>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</si>
  <si>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</si>
  <si>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</si>
  <si>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</si>
  <si>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</si>
  <si>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</si>
  <si>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</si>
  <si>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</si>
  <si>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</si>
  <si>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</si>
  <si>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</si>
  <si>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</si>
  <si>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</si>
  <si>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</si>
  <si>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</si>
  <si>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</si>
  <si>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</si>
  <si>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</si>
  <si>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</si>
  <si>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</si>
  <si>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</si>
  <si>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</si>
  <si>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</si>
  <si>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</si>
  <si>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</si>
  <si>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</si>
  <si>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</si>
  <si>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</si>
  <si>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</si>
  <si>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</si>
  <si>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</si>
  <si>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</si>
  <si>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</si>
  <si>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</si>
  <si>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</si>
  <si>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</si>
  <si>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</si>
  <si>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</si>
  <si>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</si>
  <si>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</si>
  <si>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</si>
  <si>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</si>
  <si>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</si>
  <si>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</si>
  <si>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</si>
  <si>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</si>
  <si>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</si>
  <si>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</si>
  <si>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</si>
  <si>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</si>
  <si>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</si>
  <si>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</si>
  <si>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</si>
  <si>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</si>
  <si>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</si>
  <si>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</si>
  <si>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</si>
  <si>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</si>
  <si>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</si>
  <si>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</si>
  <si>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</si>
  <si>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</si>
  <si>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</si>
  <si>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</si>
  <si>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</si>
  <si>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</si>
  <si>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</si>
  <si>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</si>
  <si>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</si>
  <si>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</si>
  <si>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</si>
  <si>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</si>
  <si>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</si>
  <si>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</si>
  <si>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</si>
  <si>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</si>
  <si>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</si>
  <si>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</si>
  <si>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</si>
  <si>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</si>
  <si>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</si>
  <si>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</si>
  <si>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</si>
  <si>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</si>
  <si>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</si>
  <si>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</si>
  <si>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</si>
  <si>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</si>
  <si>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</si>
  <si>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</si>
  <si>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</si>
  <si>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</si>
  <si>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</si>
  <si>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</si>
  <si>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</si>
  <si>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</si>
  <si>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</si>
  <si>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</si>
  <si>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</si>
  <si>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</si>
  <si>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</si>
  <si>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</si>
  <si>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</si>
  <si>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</si>
  <si>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</si>
  <si>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</si>
  <si>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</si>
  <si>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</si>
  <si>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</si>
  <si>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</si>
  <si>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</si>
  <si>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</si>
  <si>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</si>
  <si>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</si>
  <si>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</si>
  <si>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</si>
  <si>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</si>
  <si>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</si>
  <si>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</si>
  <si>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</si>
  <si>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</si>
  <si>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</si>
  <si>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</si>
  <si>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</si>
  <si>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</si>
  <si>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</si>
  <si>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</si>
  <si>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</si>
  <si>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</si>
  <si>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</si>
  <si>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</si>
  <si>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</si>
  <si>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</si>
  <si>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</si>
  <si>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</si>
  <si>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</si>
  <si>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</si>
  <si>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</si>
  <si>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</si>
  <si>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</si>
  <si>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</si>
  <si>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</si>
  <si>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</si>
  <si>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</si>
  <si>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</si>
  <si>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</si>
  <si>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</si>
  <si>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</si>
  <si>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</si>
  <si>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</si>
  <si>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</si>
  <si>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</si>
  <si>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</si>
  <si>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</si>
  <si>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</si>
  <si>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</si>
  <si>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</si>
  <si>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</si>
  <si>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</si>
  <si>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</si>
  <si>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</si>
  <si>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</si>
  <si>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</si>
  <si>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</si>
  <si>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</si>
  <si>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</si>
  <si>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</si>
  <si>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</si>
  <si>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</si>
  <si>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</si>
  <si>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</si>
  <si>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</si>
  <si>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</si>
  <si>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</si>
  <si>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</si>
  <si>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</si>
  <si>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</si>
  <si>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</si>
  <si>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</si>
  <si>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</si>
  <si>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</si>
  <si>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</si>
  <si>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</si>
  <si>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</si>
  <si>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</si>
  <si>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</si>
  <si>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</si>
  <si>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</si>
  <si>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</si>
  <si>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</si>
  <si>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</si>
  <si>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</si>
  <si>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</si>
  <si>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</si>
  <si>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</si>
  <si>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</si>
  <si>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</si>
  <si>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</si>
  <si>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</si>
  <si>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</si>
  <si>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</si>
  <si>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</si>
  <si>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</si>
  <si>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</si>
  <si>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</si>
  <si>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</si>
  <si>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</si>
  <si>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</si>
  <si>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</si>
  <si>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</si>
  <si>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</si>
  <si>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</si>
  <si>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</si>
  <si>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</si>
  <si>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</si>
  <si>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</si>
  <si>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</si>
  <si>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</si>
  <si>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</si>
  <si>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</si>
  <si>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</si>
  <si>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</si>
  <si>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</si>
  <si>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</si>
  <si>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</si>
  <si>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</si>
  <si>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</si>
  <si>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</si>
  <si>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</si>
  <si>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</si>
  <si>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</si>
  <si>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</si>
  <si>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</si>
  <si>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</si>
  <si>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</si>
  <si>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</si>
  <si>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</si>
  <si>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</si>
  <si>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</si>
  <si>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</si>
  <si>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</si>
  <si>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</si>
  <si>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</si>
  <si>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</si>
  <si>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</si>
  <si>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</si>
  <si>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</si>
  <si>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</si>
  <si>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</si>
  <si>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</si>
  <si>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</si>
  <si>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</si>
  <si>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</si>
  <si>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</si>
  <si>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</si>
  <si>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</si>
  <si>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</si>
  <si>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</si>
  <si>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</si>
  <si>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</si>
  <si>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</si>
  <si>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</si>
  <si>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</si>
  <si>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</si>
  <si>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</si>
  <si>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</si>
  <si>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</si>
  <si>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</si>
  <si>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</si>
  <si>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</si>
  <si>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</si>
  <si>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</si>
  <si>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</si>
  <si>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</si>
  <si>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</si>
  <si>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</si>
  <si>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</si>
  <si>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</si>
  <si>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</si>
  <si>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</si>
  <si>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</si>
  <si>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</si>
  <si>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</si>
  <si>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</si>
  <si>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</si>
  <si>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</si>
  <si>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</si>
  <si>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</si>
  <si>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</si>
  <si>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</si>
  <si>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</si>
  <si>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</si>
  <si>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</si>
  <si>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</si>
  <si>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</si>
  <si>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</si>
  <si>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</si>
  <si>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</si>
  <si>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</si>
  <si>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</si>
  <si>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</si>
  <si>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</si>
  <si>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</si>
  <si>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</si>
  <si>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</si>
  <si>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</si>
  <si>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</si>
  <si>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</si>
  <si>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</si>
  <si>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</si>
  <si>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</si>
  <si>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</si>
  <si>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</si>
  <si>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</si>
  <si>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</si>
  <si>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</si>
  <si>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</si>
  <si>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</si>
  <si>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</si>
  <si>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</si>
  <si>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</si>
  <si>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</si>
  <si>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</si>
  <si>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</si>
  <si>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</si>
  <si>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</si>
  <si>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</si>
  <si>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</si>
  <si>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</si>
  <si>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</si>
  <si>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</si>
  <si>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</si>
  <si>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</si>
  <si>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</si>
  <si>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</si>
  <si>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</si>
  <si>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</si>
  <si>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</si>
  <si>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</si>
  <si>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</si>
  <si>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</si>
  <si>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</si>
  <si>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</si>
  <si>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</si>
  <si>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</si>
  <si>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</si>
  <si>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</si>
  <si>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</si>
  <si>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</si>
  <si>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</si>
  <si>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</si>
  <si>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</si>
  <si>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</si>
  <si>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</si>
  <si>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</si>
  <si>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</si>
  <si>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</si>
  <si>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</si>
  <si>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</si>
  <si>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</si>
  <si>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</si>
  <si>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</si>
  <si>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</si>
  <si>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</si>
  <si>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</si>
  <si>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</si>
  <si>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</si>
  <si>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</si>
  <si>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</si>
  <si>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</si>
  <si>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</si>
  <si>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</si>
  <si>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</si>
  <si>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</si>
  <si>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</si>
  <si>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</si>
  <si>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</si>
  <si>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</si>
  <si>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</si>
  <si>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</si>
  <si>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</si>
  <si>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</si>
  <si>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</si>
  <si>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</si>
  <si>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</si>
  <si>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</si>
  <si>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</si>
  <si>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</si>
  <si>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</si>
  <si>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</si>
  <si>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</si>
  <si>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</si>
  <si>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</si>
  <si>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</si>
  <si>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</si>
  <si>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</si>
  <si>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</si>
  <si>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</si>
  <si>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</si>
  <si>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</si>
  <si>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</si>
  <si>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</si>
  <si>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</si>
  <si>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</si>
  <si>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</si>
  <si>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</si>
  <si>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</si>
  <si>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</si>
  <si>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</si>
  <si>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</si>
  <si>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</si>
  <si>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</si>
  <si>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</si>
  <si>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</si>
  <si>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</si>
  <si>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</si>
  <si>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</si>
  <si>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</si>
  <si>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</si>
  <si>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</si>
  <si>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</si>
  <si>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</si>
  <si>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</si>
  <si>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</si>
  <si>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</si>
  <si>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</si>
  <si>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</si>
  <si>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</si>
  <si>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</si>
  <si>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</si>
  <si>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</si>
  <si>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</si>
  <si>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</si>
  <si>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</si>
  <si>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</si>
  <si>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</si>
  <si>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</si>
  <si>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</si>
  <si>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</si>
  <si>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</si>
  <si>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</si>
  <si>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</si>
  <si>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</si>
  <si>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</si>
  <si>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</si>
  <si>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</si>
  <si>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</si>
  <si>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</si>
  <si>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</si>
  <si>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</si>
  <si>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</si>
  <si>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</si>
  <si>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</si>
  <si>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</si>
  <si>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</si>
  <si>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</si>
  <si>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</si>
  <si>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</si>
  <si>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</si>
  <si>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</si>
  <si>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</si>
  <si>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</si>
  <si>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</si>
  <si>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</si>
  <si>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</si>
  <si>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</si>
  <si>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</si>
  <si>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</si>
  <si>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</si>
  <si>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</si>
  <si>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</si>
  <si>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</si>
  <si>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</si>
  <si>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</si>
  <si>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</si>
  <si>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</si>
  <si>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</si>
  <si>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</si>
  <si>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</si>
  <si>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</si>
  <si>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</si>
  <si>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</si>
  <si>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</si>
  <si>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</si>
  <si>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</si>
  <si>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</si>
  <si>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</si>
  <si>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</si>
  <si>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</si>
  <si>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</si>
  <si>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</si>
  <si>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</si>
  <si>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</si>
  <si>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</si>
  <si>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</si>
  <si>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</si>
  <si>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</si>
  <si>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</si>
  <si>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</si>
  <si>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</si>
  <si>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</si>
  <si>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</si>
  <si>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</si>
  <si>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</si>
  <si>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</si>
  <si>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</si>
  <si>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</si>
  <si>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</si>
  <si>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</si>
  <si>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</si>
  <si>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</si>
  <si>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</si>
  <si>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</si>
  <si>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</si>
  <si>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</si>
  <si>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</si>
  <si>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</si>
  <si>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</si>
  <si>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</si>
  <si>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</si>
  <si>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</si>
  <si>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</si>
  <si>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</si>
  <si>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</si>
  <si>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</si>
  <si>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</si>
  <si>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</si>
  <si>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</si>
  <si>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</si>
  <si>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</si>
  <si>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</si>
  <si>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</si>
  <si>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</si>
  <si>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</si>
  <si>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</si>
  <si>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</si>
  <si>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</si>
  <si>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</si>
  <si>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</si>
  <si>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</si>
  <si>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</si>
  <si>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</si>
  <si>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</si>
  <si>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</si>
  <si>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</si>
  <si>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</si>
  <si>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</si>
  <si>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</si>
  <si>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</si>
  <si>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</si>
  <si>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</si>
  <si>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</si>
  <si>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</si>
  <si>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</si>
  <si>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</si>
  <si>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</si>
  <si>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</si>
  <si>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</si>
  <si>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</si>
  <si>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</si>
  <si>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</si>
  <si>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</si>
  <si>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</si>
  <si>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</si>
  <si>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</si>
  <si>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</si>
  <si>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</si>
  <si>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</si>
  <si>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</si>
  <si>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</si>
  <si>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</si>
  <si>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</si>
  <si>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</si>
  <si>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</si>
  <si>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</si>
  <si>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</si>
  <si>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</si>
  <si>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</si>
  <si>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</si>
  <si>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</si>
  <si>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</si>
  <si>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</si>
  <si>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</si>
  <si>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</si>
  <si>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</si>
  <si>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</si>
  <si>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</si>
  <si>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</si>
  <si>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</si>
  <si>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</si>
  <si>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</si>
  <si>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</si>
  <si>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</si>
  <si>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</si>
  <si>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</si>
  <si>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</si>
  <si>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</si>
  <si>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</si>
  <si>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</si>
  <si>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</si>
  <si>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</si>
  <si>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</si>
  <si>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</si>
  <si>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</si>
  <si>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</si>
  <si>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</si>
  <si>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</si>
  <si>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</si>
  <si>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</si>
  <si>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</si>
  <si>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</si>
  <si>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</si>
  <si>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</si>
  <si>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</si>
  <si>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</si>
  <si>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</si>
  <si>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</si>
  <si>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</si>
  <si>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</si>
  <si>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</si>
  <si>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</si>
  <si>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</si>
  <si>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</si>
  <si>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</si>
  <si>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</si>
  <si>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</si>
  <si>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</si>
  <si>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</si>
  <si>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</si>
  <si>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</si>
  <si>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</si>
  <si>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</si>
  <si>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</si>
  <si>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</si>
  <si>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</si>
  <si>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</si>
  <si>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</si>
  <si>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</si>
  <si>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</si>
  <si>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</si>
  <si>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</si>
  <si>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</si>
  <si>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</si>
  <si>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</si>
  <si>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</si>
  <si>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</si>
  <si>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</si>
  <si>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</si>
  <si>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</si>
  <si>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</si>
  <si>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</si>
  <si>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</si>
  <si>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</si>
  <si>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</si>
  <si>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</si>
  <si>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</si>
  <si>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</si>
  <si>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</si>
  <si>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</si>
  <si>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</si>
  <si>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</si>
  <si>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</si>
  <si>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</si>
  <si>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</si>
  <si>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</si>
  <si>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</si>
  <si>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</si>
  <si>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</si>
  <si>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</si>
  <si>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</si>
  <si>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</si>
  <si>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</si>
  <si>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</si>
  <si>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</si>
  <si>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</si>
  <si>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</si>
  <si>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</si>
  <si>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</si>
  <si>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</si>
  <si>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</si>
  <si>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</si>
  <si>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</si>
  <si>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</si>
  <si>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</si>
  <si>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</si>
  <si>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</si>
  <si>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</si>
  <si>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</si>
  <si>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</si>
  <si>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</si>
  <si>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</si>
  <si>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</si>
  <si>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</si>
  <si>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</si>
  <si>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</si>
  <si>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</si>
  <si>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</si>
  <si>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</si>
  <si>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</si>
  <si>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</si>
  <si>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</si>
  <si>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</si>
  <si>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</si>
  <si>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</si>
  <si>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</si>
  <si>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</si>
  <si>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</si>
  <si>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</si>
  <si>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</si>
  <si>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</si>
  <si>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</si>
  <si>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</si>
  <si>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</si>
  <si>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</si>
  <si>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</si>
  <si>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</si>
  <si>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</si>
  <si>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</si>
  <si>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</si>
  <si>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</si>
  <si>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</si>
  <si>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</si>
  <si>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</si>
  <si>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</si>
  <si>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</si>
  <si>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</si>
  <si>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</si>
  <si>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</si>
  <si>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</si>
  <si>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</si>
  <si>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</si>
  <si>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</si>
  <si>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</si>
  <si>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</si>
  <si>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</si>
  <si>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</si>
  <si>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</si>
  <si>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</si>
  <si>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</si>
  <si>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</si>
  <si>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</si>
  <si>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</si>
  <si>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</si>
  <si>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</si>
  <si>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</si>
  <si>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</si>
  <si>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</si>
  <si>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</si>
  <si>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</si>
  <si>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</si>
  <si>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</si>
  <si>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</si>
  <si>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</si>
  <si>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</si>
  <si>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</si>
  <si>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</si>
  <si>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</si>
  <si>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</si>
  <si>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</si>
  <si>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</si>
  <si>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</si>
  <si>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</si>
  <si>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</si>
  <si>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</si>
  <si>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</si>
  <si>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</si>
  <si>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</si>
  <si>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</si>
  <si>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</si>
  <si>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</si>
  <si>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</si>
  <si>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</si>
  <si>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</si>
  <si>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</si>
  <si>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</si>
  <si>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</si>
  <si>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</si>
  <si>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</si>
  <si>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</si>
  <si>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</si>
  <si>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</si>
  <si>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</si>
  <si>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</si>
  <si>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</si>
  <si>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</si>
  <si>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</si>
  <si>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</si>
  <si>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</si>
  <si>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</si>
  <si>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</si>
  <si>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</si>
  <si>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</si>
  <si>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</si>
  <si>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</si>
  <si>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</si>
  <si>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</si>
  <si>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</si>
  <si>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</si>
  <si>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</si>
  <si>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</si>
  <si>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</si>
  <si>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</si>
  <si>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</si>
  <si>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</si>
  <si>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</si>
  <si>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</si>
  <si>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</si>
  <si>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</si>
  <si>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</si>
  <si>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</si>
  <si>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</si>
  <si>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</si>
  <si>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</si>
  <si>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</si>
  <si>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</si>
  <si>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</si>
  <si>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</si>
  <si>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</si>
  <si>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</si>
  <si>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</si>
  <si>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</si>
  <si>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</si>
  <si>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</si>
  <si>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</si>
  <si>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</si>
  <si>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</si>
  <si>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</si>
  <si>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</si>
  <si>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</si>
  <si>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</si>
  <si>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</si>
  <si>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</si>
  <si>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</si>
  <si>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</si>
  <si>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</si>
  <si>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</si>
  <si>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</si>
  <si>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</si>
  <si>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</si>
  <si>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</si>
  <si>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</si>
  <si>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</si>
  <si>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</si>
  <si>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</si>
  <si>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</si>
  <si>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</si>
  <si>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</si>
  <si>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</si>
  <si>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</si>
  <si>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</si>
  <si>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</si>
  <si>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</si>
  <si>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</si>
  <si>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</si>
  <si>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</si>
  <si>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</si>
  <si>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</si>
  <si>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</si>
  <si>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</si>
  <si>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</si>
  <si>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</si>
  <si>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</si>
  <si>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</si>
  <si>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</si>
  <si>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</si>
  <si>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</si>
  <si>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</si>
  <si>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</si>
  <si>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</si>
  <si>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</si>
  <si>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</si>
  <si>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</si>
  <si>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</si>
  <si>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</si>
  <si>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</si>
  <si>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</si>
  <si>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</si>
  <si>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</si>
  <si>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</si>
  <si>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</si>
  <si>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</si>
  <si>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</si>
  <si>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</si>
  <si>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</si>
  <si>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</si>
  <si>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</si>
  <si>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</si>
  <si>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</si>
  <si>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</si>
  <si>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</si>
  <si>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</si>
  <si>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</si>
  <si>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</si>
  <si>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</si>
  <si>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</si>
  <si>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</si>
  <si>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</si>
  <si>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</si>
  <si>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</si>
  <si>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</si>
  <si>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</si>
  <si>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</si>
  <si>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</si>
  <si>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</si>
  <si>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</si>
  <si>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</si>
  <si>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</si>
  <si>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</si>
  <si>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</si>
  <si>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</si>
  <si>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</si>
  <si>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</si>
  <si>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</si>
  <si>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</si>
  <si>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</si>
  <si>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</si>
  <si>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</si>
  <si>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</si>
  <si>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</si>
  <si>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</si>
  <si>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</si>
  <si>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</si>
  <si>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</si>
  <si>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</si>
  <si>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</si>
  <si>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</si>
  <si>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</si>
  <si>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</si>
  <si>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</si>
  <si>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</si>
  <si>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</si>
  <si>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</si>
  <si>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</si>
  <si>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</si>
  <si>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</si>
  <si>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</si>
  <si>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</si>
  <si>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</si>
  <si>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</si>
  <si>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</si>
  <si>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</si>
  <si>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</si>
  <si>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</si>
  <si>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</si>
  <si>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</si>
  <si>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</si>
  <si>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</si>
  <si>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</si>
  <si>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</si>
  <si>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</si>
  <si>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</si>
  <si>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</si>
  <si>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</si>
  <si>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</si>
  <si>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</si>
  <si>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</si>
  <si>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</si>
  <si>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</si>
  <si>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</si>
  <si>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</si>
  <si>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</si>
  <si>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</si>
  <si>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</si>
  <si>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</si>
  <si>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</si>
  <si>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</si>
  <si>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</si>
  <si>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</si>
  <si>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</si>
  <si>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</si>
  <si>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</si>
  <si>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</si>
  <si>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</si>
  <si>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</si>
  <si>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</si>
  <si>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</si>
  <si>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</si>
  <si>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</si>
  <si>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</si>
  <si>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</si>
  <si>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</si>
  <si>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</si>
  <si>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</si>
  <si>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</si>
  <si>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</si>
  <si>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</si>
  <si>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</si>
  <si>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</si>
  <si>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</si>
  <si>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</si>
  <si>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</si>
  <si>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</si>
  <si>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</si>
  <si>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</si>
  <si>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</si>
  <si>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</si>
  <si>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</si>
  <si>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</si>
  <si>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</si>
  <si>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</si>
  <si>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</si>
  <si>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</si>
  <si>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</si>
  <si>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</si>
  <si>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</si>
  <si>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</si>
  <si>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</si>
  <si>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</si>
  <si>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</si>
  <si>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</si>
  <si>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</si>
  <si>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</si>
  <si>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</si>
  <si>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</si>
  <si>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</si>
  <si>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</si>
  <si>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</si>
  <si>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</si>
  <si>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</si>
  <si>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</si>
  <si>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</si>
  <si>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</si>
  <si>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</si>
  <si>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</si>
  <si>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</si>
  <si>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</si>
  <si>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</si>
  <si>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</si>
  <si>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</si>
  <si>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</si>
  <si>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</si>
  <si>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</si>
  <si>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</si>
  <si>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</si>
  <si>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</si>
  <si>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</si>
  <si>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</si>
  <si>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</si>
  <si>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</si>
  <si>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</si>
  <si>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</si>
  <si>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</si>
  <si>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</si>
  <si>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</si>
  <si>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</si>
  <si>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</si>
  <si>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</si>
  <si>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</si>
  <si>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</si>
  <si>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</si>
  <si>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</si>
  <si>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</si>
  <si>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</si>
  <si>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</si>
  <si>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</si>
  <si>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</si>
  <si>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</si>
  <si>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</si>
  <si>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</si>
  <si>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</si>
  <si>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</si>
  <si>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</si>
  <si>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</si>
  <si>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</si>
  <si>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</si>
  <si>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</si>
  <si>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</si>
  <si>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</si>
  <si>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</si>
  <si>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</si>
  <si>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</si>
  <si>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</si>
  <si>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</si>
  <si>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</si>
  <si>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</si>
  <si>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</si>
  <si>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</si>
  <si>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</si>
  <si>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</si>
  <si>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</si>
  <si>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</si>
  <si>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</si>
  <si>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</si>
  <si>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</si>
  <si>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</si>
  <si>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</si>
  <si>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</si>
  <si>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</si>
  <si>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</si>
  <si>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</si>
  <si>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</si>
  <si>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</si>
  <si>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</si>
  <si>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</si>
  <si>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</si>
  <si>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</si>
  <si>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</si>
  <si>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</si>
  <si>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</si>
  <si>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</si>
  <si>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</si>
  <si>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</si>
  <si>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</si>
  <si>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</si>
  <si>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</si>
  <si>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</si>
  <si>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</si>
  <si>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</si>
  <si>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</si>
  <si>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</si>
  <si>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</si>
  <si>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</si>
  <si>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</si>
  <si>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</si>
  <si>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</si>
  <si>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</si>
  <si>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</si>
  <si>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</si>
  <si>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</si>
  <si>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</si>
  <si>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</si>
  <si>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</si>
  <si>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</si>
  <si>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</si>
  <si>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</si>
  <si>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</si>
  <si>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</si>
  <si>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</si>
  <si>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</si>
  <si>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</si>
  <si>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</si>
  <si>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</si>
  <si>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</si>
  <si>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</si>
  <si>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</si>
  <si>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</si>
  <si>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</si>
  <si>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</si>
  <si>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</si>
  <si>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</si>
  <si>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</si>
  <si>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</si>
  <si>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</si>
  <si>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</si>
  <si>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</si>
  <si>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</si>
  <si>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</si>
  <si>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</si>
  <si>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</si>
  <si>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</si>
  <si>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</si>
  <si>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</si>
  <si>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</si>
  <si>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</si>
  <si>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</si>
  <si>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</si>
  <si>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</si>
  <si>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</si>
  <si>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</si>
  <si>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</si>
  <si>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</si>
  <si>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</si>
  <si>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</si>
  <si>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</si>
  <si>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</si>
  <si>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</si>
  <si>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</si>
  <si>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</si>
  <si>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</si>
  <si>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</si>
  <si>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</si>
  <si>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</si>
  <si>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</si>
  <si>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</si>
  <si>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</si>
  <si>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</si>
  <si>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</si>
  <si>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</si>
  <si>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</si>
  <si>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</si>
  <si>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</si>
  <si>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</si>
  <si>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</si>
  <si>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</si>
  <si>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</si>
  <si>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</si>
  <si>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</si>
  <si>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</si>
  <si>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</si>
  <si>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</si>
  <si>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</si>
  <si>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</si>
  <si>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</si>
  <si>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</si>
  <si>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</si>
  <si>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</si>
  <si>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</si>
  <si>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</si>
  <si>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</si>
  <si>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</si>
  <si>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</si>
  <si>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</si>
  <si>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</si>
  <si>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</si>
  <si>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</si>
  <si>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</si>
  <si>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</si>
  <si>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</si>
  <si>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</si>
  <si>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</si>
  <si>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</si>
  <si>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</si>
  <si>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</si>
  <si>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</si>
  <si>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</si>
  <si>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</si>
  <si>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</si>
  <si>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</si>
  <si>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</si>
  <si>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</si>
  <si>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</si>
  <si>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</si>
  <si>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</si>
  <si>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</si>
  <si>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</si>
  <si>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</si>
  <si>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</si>
  <si>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</si>
  <si>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</si>
  <si>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</si>
  <si>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</si>
  <si>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</si>
  <si>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</si>
  <si>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</si>
  <si>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</si>
  <si>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</si>
  <si>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</si>
  <si>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</si>
  <si>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</si>
  <si>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</si>
  <si>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</si>
  <si>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</si>
  <si>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</si>
  <si>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</si>
  <si>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</si>
  <si>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</si>
  <si>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</si>
  <si>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</si>
  <si>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</si>
  <si>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</si>
  <si>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</si>
  <si>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</si>
  <si>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</si>
  <si>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</si>
  <si>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</si>
  <si>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</si>
  <si>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</si>
  <si>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</si>
  <si>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</si>
  <si>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</si>
  <si>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</si>
  <si>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</si>
  <si>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</si>
  <si>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</si>
  <si>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</si>
  <si>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</si>
  <si>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</si>
  <si>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</si>
  <si>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</si>
  <si>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</si>
  <si>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</si>
  <si>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</si>
  <si>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</si>
  <si>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</si>
  <si>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</si>
  <si>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</si>
  <si>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</si>
  <si>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</si>
  <si>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</si>
  <si>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</si>
  <si>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</si>
  <si>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</si>
  <si>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</si>
  <si>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</si>
  <si>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</si>
  <si>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</si>
  <si>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</si>
  <si>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</si>
  <si>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</si>
  <si>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</si>
  <si>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</si>
  <si>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</si>
  <si>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</si>
  <si>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</si>
  <si>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</si>
  <si>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</si>
  <si>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</si>
  <si>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</si>
  <si>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</si>
  <si>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</si>
  <si>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</si>
  <si>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</si>
  <si>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</si>
  <si>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</si>
  <si>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</si>
  <si>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</si>
  <si>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</si>
  <si>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</si>
  <si>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</si>
  <si>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</si>
  <si>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</si>
  <si>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</si>
  <si>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</si>
  <si>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</si>
  <si>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</si>
  <si>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</si>
  <si>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</si>
  <si>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</si>
  <si>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</si>
  <si>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</si>
  <si>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</si>
  <si>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</si>
  <si>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</si>
  <si>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</si>
  <si>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</si>
  <si>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</si>
  <si>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</si>
  <si>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</si>
  <si>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</si>
  <si>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</si>
  <si>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</si>
  <si>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</si>
  <si>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</si>
  <si>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</si>
  <si>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</si>
  <si>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</si>
  <si>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</si>
  <si>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</si>
  <si>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</si>
  <si>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</si>
  <si>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</si>
  <si>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</si>
  <si>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</si>
  <si>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</si>
  <si>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</si>
  <si>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</si>
  <si>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</si>
  <si>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</si>
  <si>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</si>
  <si>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</si>
  <si>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</si>
  <si>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</si>
  <si>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</si>
  <si>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</si>
  <si>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</si>
  <si>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</si>
  <si>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</si>
  <si>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</si>
  <si>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</si>
  <si>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</si>
  <si>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</si>
  <si>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</si>
  <si>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</si>
  <si>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</si>
  <si>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</si>
  <si>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</si>
  <si>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</si>
  <si>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</si>
  <si>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</si>
  <si>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</si>
  <si>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</si>
  <si>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</si>
  <si>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</si>
  <si>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</si>
  <si>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</si>
  <si>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</si>
  <si>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</si>
  <si>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</si>
  <si>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</si>
  <si>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</si>
  <si>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</si>
  <si>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</si>
  <si>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</si>
  <si>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</si>
  <si>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</si>
  <si>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</si>
  <si>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</si>
  <si>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</si>
  <si>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</si>
  <si>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</si>
  <si>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</si>
  <si>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</si>
  <si>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</si>
  <si>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</si>
  <si>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</si>
  <si>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</si>
  <si>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</si>
  <si>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</si>
  <si>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</si>
  <si>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</si>
  <si>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</si>
  <si>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</si>
  <si>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</si>
  <si>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</si>
  <si>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</si>
  <si>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</si>
  <si>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</si>
  <si>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</si>
  <si>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</si>
  <si>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</si>
  <si>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</si>
  <si>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</si>
  <si>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</si>
  <si>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</si>
  <si>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</si>
  <si>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</si>
  <si>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</si>
  <si>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</si>
  <si>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</si>
  <si>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</si>
  <si>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</si>
  <si>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</si>
  <si>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</si>
  <si>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</si>
  <si>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</si>
  <si>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</si>
  <si>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</si>
  <si>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</si>
  <si>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</si>
  <si>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</si>
  <si>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</si>
  <si>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</si>
  <si>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</si>
  <si>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</si>
  <si>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</si>
  <si>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</si>
  <si>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</si>
  <si>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</si>
  <si>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</si>
  <si>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</si>
  <si>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</si>
  <si>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</si>
  <si>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</si>
  <si>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</si>
  <si>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</si>
  <si>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</si>
  <si>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</si>
  <si>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</si>
  <si>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</si>
  <si>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</si>
  <si>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</si>
  <si>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</si>
  <si>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</si>
  <si>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</si>
  <si>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</si>
  <si>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</si>
  <si>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</si>
  <si>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</si>
  <si>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</si>
  <si>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</si>
  <si>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</si>
  <si>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</si>
  <si>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</si>
  <si>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</si>
  <si>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</si>
  <si>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</si>
  <si>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</si>
  <si>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</si>
  <si>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</si>
  <si>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</si>
  <si>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</si>
  <si>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</si>
  <si>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</si>
  <si>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</si>
  <si>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</si>
  <si>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</si>
  <si>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</si>
  <si>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</si>
  <si>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</si>
  <si>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</si>
  <si>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</si>
  <si>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</si>
  <si>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</si>
  <si>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</si>
  <si>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</si>
  <si>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</si>
  <si>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</si>
  <si>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</si>
  <si>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</si>
  <si>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</si>
  <si>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</si>
  <si>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</si>
  <si>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</si>
  <si>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</si>
  <si>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</si>
  <si>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</si>
  <si>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</si>
  <si>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</si>
  <si>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</si>
  <si>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</si>
  <si>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</si>
  <si>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</si>
  <si>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</si>
  <si>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</si>
  <si>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</si>
  <si>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</si>
  <si>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</si>
  <si>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</si>
  <si>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</si>
  <si>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</si>
  <si>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</si>
  <si>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</si>
  <si>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</si>
  <si>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</si>
  <si>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</si>
  <si>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</si>
  <si>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</si>
  <si>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</si>
  <si>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</si>
  <si>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</si>
  <si>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</si>
  <si>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</si>
  <si>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</si>
  <si>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</si>
  <si>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</si>
  <si>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</si>
  <si>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</si>
  <si>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</si>
  <si>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</si>
  <si>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</si>
  <si>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</si>
  <si>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</si>
  <si>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</si>
  <si>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</si>
  <si>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</si>
  <si>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</si>
  <si>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</si>
  <si>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</si>
  <si>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</si>
  <si>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</si>
  <si>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</si>
  <si>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</si>
  <si>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</si>
  <si>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</si>
  <si>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</si>
  <si>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</si>
  <si>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</si>
  <si>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</si>
  <si>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</si>
  <si>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</si>
  <si>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</si>
  <si>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</si>
  <si>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</si>
  <si>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</si>
  <si>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</si>
  <si>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</si>
  <si>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</si>
  <si>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</si>
  <si>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</si>
  <si>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</si>
  <si>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</si>
  <si>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</si>
  <si>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</si>
  <si>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</si>
  <si>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</si>
  <si>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</si>
  <si>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</si>
  <si>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</si>
  <si>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</si>
  <si>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</si>
  <si>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</si>
  <si>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</si>
  <si>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</si>
  <si>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</si>
  <si>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</si>
  <si>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</si>
  <si>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</si>
  <si>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</si>
  <si>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</si>
  <si>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</si>
  <si>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</si>
  <si>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</si>
  <si>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</si>
  <si>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</si>
  <si>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</si>
  <si>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</si>
  <si>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</si>
  <si>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</si>
  <si>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</si>
  <si>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</si>
  <si>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</si>
  <si>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</si>
  <si>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</si>
  <si>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</si>
  <si>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</si>
  <si>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</si>
  <si>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</si>
  <si>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</si>
  <si>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</si>
  <si>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</si>
  <si>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</si>
  <si>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</si>
  <si>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</si>
  <si>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</si>
  <si>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</si>
  <si>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</si>
  <si>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</si>
  <si>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</si>
  <si>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</si>
  <si>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</si>
  <si>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</si>
  <si>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</si>
  <si>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</si>
  <si>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</si>
  <si>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</si>
  <si>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</si>
  <si>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</si>
  <si>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</si>
  <si>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</si>
  <si>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</si>
  <si>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</si>
  <si>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</si>
  <si>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</si>
  <si>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</si>
  <si>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</si>
  <si>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</si>
  <si>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</si>
  <si>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</si>
  <si>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</si>
  <si>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</si>
  <si>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</si>
  <si>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</si>
  <si>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</si>
  <si>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</si>
  <si>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</si>
  <si>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</si>
  <si>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</si>
  <si>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</si>
  <si>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</si>
  <si>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</si>
  <si>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</si>
  <si>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</si>
  <si>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</si>
  <si>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</si>
  <si>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</si>
  <si>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</si>
  <si>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</si>
  <si>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</si>
  <si>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</si>
  <si>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</si>
  <si>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</si>
  <si>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</si>
  <si>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</si>
  <si>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</si>
  <si>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</si>
  <si>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</si>
  <si>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</si>
  <si>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</si>
  <si>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</si>
  <si>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</si>
  <si>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</si>
  <si>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</si>
  <si>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</si>
  <si>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</si>
  <si>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</si>
  <si>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</si>
  <si>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</si>
  <si>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</si>
  <si>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</si>
  <si>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</si>
  <si>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</si>
  <si>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</si>
  <si>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</si>
  <si>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</si>
  <si>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</si>
  <si>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</si>
  <si>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</si>
  <si>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</si>
  <si>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</si>
  <si>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</si>
  <si>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</si>
  <si>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</si>
  <si>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</si>
  <si>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</si>
  <si>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</si>
  <si>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</si>
  <si>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</si>
  <si>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</si>
  <si>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</si>
  <si>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</si>
  <si>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</si>
  <si>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</si>
  <si>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</si>
  <si>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</si>
  <si>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</si>
  <si>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</si>
  <si>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</si>
  <si>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</si>
  <si>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</si>
  <si>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</si>
  <si>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</si>
  <si>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</si>
  <si>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</si>
  <si>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</si>
  <si>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</si>
  <si>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</si>
  <si>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</si>
  <si>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</si>
  <si>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</si>
  <si>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</si>
  <si>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</si>
  <si>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</si>
  <si>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</si>
  <si>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</si>
  <si>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</si>
  <si>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</si>
  <si>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</si>
  <si>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</si>
  <si>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</si>
  <si>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</si>
  <si>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</si>
  <si>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</si>
  <si>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</si>
  <si>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</si>
  <si>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</si>
  <si>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</si>
  <si>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</si>
  <si>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</si>
  <si>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</si>
  <si>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</si>
  <si>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</si>
  <si>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</si>
  <si>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</si>
  <si>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</si>
  <si>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</si>
  <si>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</si>
  <si>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</si>
  <si>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</si>
  <si>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</si>
  <si>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</si>
  <si>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</si>
  <si>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</si>
  <si>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</si>
  <si>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</si>
  <si>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</si>
  <si>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</si>
  <si>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</si>
  <si>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</si>
  <si>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</si>
  <si>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</si>
  <si>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</si>
  <si>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</si>
  <si>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</si>
  <si>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</si>
  <si>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</si>
  <si>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</si>
  <si>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</si>
  <si>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</si>
  <si>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</si>
  <si>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</si>
  <si>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</si>
  <si>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</si>
  <si>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</si>
  <si>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</si>
  <si>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</si>
  <si>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</si>
  <si>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</si>
  <si>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</si>
  <si>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</si>
  <si>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</si>
  <si>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</si>
  <si>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</si>
  <si>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</si>
  <si>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</si>
  <si>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</si>
  <si>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</si>
  <si>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</si>
  <si>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</si>
  <si>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</si>
  <si>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</si>
  <si>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</si>
  <si>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</si>
  <si>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</si>
  <si>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</si>
  <si>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</si>
  <si>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</si>
  <si>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</si>
  <si>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</si>
  <si>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</si>
  <si>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</si>
  <si>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</si>
  <si>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</si>
  <si>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</si>
  <si>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</si>
  <si>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</si>
  <si>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</si>
  <si>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</si>
  <si>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</si>
  <si>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</si>
  <si>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</si>
  <si>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</si>
  <si>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</si>
  <si>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</si>
  <si>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</si>
  <si>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</si>
  <si>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</si>
  <si>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</si>
  <si>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</si>
  <si>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</si>
  <si>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</si>
  <si>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</si>
  <si>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</si>
  <si>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</si>
  <si>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</si>
  <si>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</si>
  <si>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</si>
  <si>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</si>
  <si>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</si>
  <si>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</si>
  <si>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</si>
  <si>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</si>
  <si>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</si>
  <si>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</si>
  <si>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</si>
  <si>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</si>
  <si>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</si>
  <si>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</si>
  <si>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</si>
  <si>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</si>
  <si>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</si>
  <si>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</si>
  <si>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</si>
  <si>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</si>
  <si>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</si>
  <si>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</si>
  <si>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</si>
  <si>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</si>
  <si>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</si>
  <si>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</si>
  <si>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</si>
  <si>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</si>
  <si>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</si>
  <si>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</si>
  <si>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</si>
  <si>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</si>
  <si>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</si>
  <si>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</si>
  <si>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</si>
  <si>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</si>
  <si>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</si>
  <si>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</si>
  <si>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</si>
  <si>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</si>
  <si>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</si>
  <si>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</si>
  <si>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</si>
  <si>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</si>
  <si>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</si>
  <si>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</si>
  <si>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</si>
  <si>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</si>
  <si>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</si>
  <si>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</si>
  <si>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</si>
  <si>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</si>
  <si>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</si>
  <si>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</si>
  <si>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</si>
  <si>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</si>
  <si>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</si>
  <si>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</si>
  <si>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</si>
  <si>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</si>
  <si>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</si>
  <si>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</si>
  <si>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</si>
  <si>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</si>
  <si>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</si>
  <si>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</si>
  <si>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</si>
  <si>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</si>
  <si>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</si>
  <si>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</si>
  <si>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</si>
  <si>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</si>
  <si>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</si>
  <si>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</si>
  <si>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</si>
  <si>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</si>
  <si>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</si>
  <si>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</si>
  <si>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</si>
  <si>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</si>
  <si>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</si>
  <si>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</si>
  <si>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</si>
  <si>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</si>
  <si>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</si>
  <si>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</si>
  <si>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</si>
  <si>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</si>
  <si>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</si>
  <si>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</si>
  <si>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</si>
  <si>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</si>
  <si>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</si>
  <si>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</si>
  <si>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</si>
  <si>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</si>
  <si>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</si>
  <si>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</si>
  <si>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</si>
  <si>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</si>
  <si>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</si>
  <si>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</si>
  <si>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</si>
  <si>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</si>
  <si>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</si>
  <si>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</si>
  <si>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</si>
  <si>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</si>
  <si>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</si>
  <si>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</si>
  <si>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</si>
  <si>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</si>
  <si>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</si>
  <si>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</si>
  <si>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</si>
  <si>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</si>
  <si>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</si>
  <si>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</si>
  <si>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</si>
  <si>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</si>
  <si>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</si>
  <si>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</si>
  <si>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</si>
  <si>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</si>
  <si>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</si>
  <si>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</si>
  <si>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</si>
  <si>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</si>
  <si>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</si>
  <si>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</si>
  <si>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</si>
  <si>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</si>
  <si>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</si>
  <si>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</si>
  <si>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</si>
  <si>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</si>
  <si>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</si>
  <si>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</si>
  <si>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</si>
  <si>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</si>
  <si>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</si>
  <si>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</si>
  <si>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</si>
  <si>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</si>
  <si>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</si>
  <si>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</si>
  <si>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</si>
  <si>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</si>
  <si>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</si>
  <si>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</si>
  <si>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</si>
  <si>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</si>
  <si>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</si>
  <si>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</si>
  <si>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</si>
  <si>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</si>
  <si>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</si>
  <si>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</si>
  <si>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</si>
  <si>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</si>
  <si>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</si>
  <si>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</si>
  <si>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</si>
  <si>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</si>
  <si>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</si>
  <si>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</si>
  <si>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</si>
  <si>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</si>
  <si>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</si>
  <si>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</si>
  <si>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</si>
  <si>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</si>
  <si>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</si>
  <si>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</si>
  <si>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</si>
  <si>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</si>
  <si>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</si>
  <si>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</si>
  <si>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</si>
  <si>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</si>
  <si>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</si>
  <si>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</si>
  <si>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</si>
  <si>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</si>
  <si>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</si>
  <si>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</si>
  <si>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</si>
  <si>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</si>
  <si>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</si>
  <si>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</si>
  <si>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</si>
  <si>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</si>
  <si>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</si>
  <si>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</si>
  <si>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</si>
  <si>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</si>
  <si>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</si>
  <si>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</si>
  <si>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</si>
  <si>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</si>
  <si>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</si>
  <si>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</si>
  <si>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</si>
  <si>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</si>
  <si>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</si>
  <si>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</si>
  <si>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</si>
  <si>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</si>
  <si>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</si>
  <si>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</si>
  <si>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</si>
  <si>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</si>
  <si>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</si>
  <si>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</si>
  <si>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</si>
  <si>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</si>
  <si>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</si>
  <si>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</si>
  <si>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</si>
  <si>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</si>
  <si>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</si>
  <si>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</si>
  <si>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</si>
  <si>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</si>
  <si>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</si>
  <si>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</si>
  <si>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</si>
  <si>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</si>
  <si>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</si>
  <si>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</si>
  <si>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</si>
  <si>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</si>
  <si>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</si>
  <si>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</si>
  <si>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</si>
  <si>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</si>
  <si>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</si>
  <si>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</si>
  <si>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</si>
  <si>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</si>
  <si>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</si>
  <si>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</si>
  <si>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</si>
  <si>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</si>
  <si>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</si>
  <si>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</si>
  <si>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</si>
  <si>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</si>
  <si>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</si>
  <si>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</si>
  <si>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</si>
  <si>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</si>
  <si>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</si>
  <si>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</si>
  <si>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</si>
  <si>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</si>
  <si>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</si>
  <si>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</si>
  <si>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</si>
  <si>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</si>
  <si>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</si>
  <si>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</si>
  <si>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</si>
  <si>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</si>
  <si>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</si>
  <si>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</si>
  <si>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</si>
  <si>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</si>
  <si>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</si>
  <si>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</si>
  <si>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</si>
  <si>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</si>
  <si>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</si>
  <si>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</si>
  <si>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</si>
  <si>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</si>
  <si>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</si>
  <si>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</si>
  <si>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</si>
  <si>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</si>
  <si>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</si>
  <si>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</si>
  <si>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</si>
  <si>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</si>
  <si>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</si>
  <si>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</si>
  <si>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</si>
  <si>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</si>
  <si>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</si>
  <si>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</si>
  <si>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</si>
  <si>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</si>
  <si>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</si>
  <si>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</si>
  <si>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</si>
  <si>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</si>
  <si>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</si>
  <si>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</si>
  <si>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</si>
  <si>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</si>
  <si>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</si>
  <si>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</si>
  <si>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</si>
  <si>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</si>
  <si>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</si>
  <si>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</si>
  <si>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</si>
  <si>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</si>
  <si>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</si>
  <si>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</si>
  <si>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</si>
  <si>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</si>
  <si>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</si>
  <si>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</si>
  <si>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</si>
  <si>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</si>
  <si>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</si>
  <si>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</si>
  <si>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</si>
  <si>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</si>
  <si>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</si>
  <si>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</si>
  <si>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</si>
  <si>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</si>
  <si>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</si>
  <si>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</si>
  <si>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</si>
  <si>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</si>
  <si>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</si>
  <si>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</si>
  <si>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</si>
  <si>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</si>
  <si>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</si>
  <si>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</si>
  <si>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</si>
  <si>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</si>
  <si>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</si>
  <si>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</si>
  <si>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</si>
  <si>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</si>
  <si>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</si>
  <si>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</si>
  <si>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</si>
  <si>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</si>
  <si>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</si>
  <si>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</si>
  <si>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</si>
  <si>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</si>
  <si>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</si>
  <si>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</si>
  <si>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</si>
  <si>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</si>
  <si>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</si>
  <si>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</si>
  <si>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</si>
  <si>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</si>
  <si>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</si>
  <si>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</si>
  <si>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</si>
  <si>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</si>
  <si>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</si>
  <si>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</si>
  <si>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</si>
  <si>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</si>
  <si>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</si>
  <si>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</si>
  <si>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</si>
  <si>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</si>
  <si>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</si>
  <si>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</si>
  <si>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</si>
  <si>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</si>
  <si>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</si>
  <si>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</si>
  <si>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</si>
  <si>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</si>
  <si>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</si>
  <si>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</si>
  <si>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</si>
  <si>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</si>
  <si>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</si>
  <si>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</si>
  <si>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</si>
  <si>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</si>
  <si>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</si>
  <si>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</si>
  <si>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</si>
  <si>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</si>
  <si>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</si>
  <si>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</si>
  <si>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</si>
  <si>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</si>
  <si>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</si>
  <si>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</si>
  <si>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</si>
  <si>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</si>
  <si>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</si>
  <si>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</si>
  <si>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</si>
  <si>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</si>
  <si>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</si>
  <si>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</si>
  <si>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</si>
  <si>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</si>
  <si>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</si>
  <si>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</si>
  <si>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</si>
  <si>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</si>
  <si>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</si>
  <si>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</si>
  <si>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</si>
  <si>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</si>
  <si>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</si>
  <si>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</si>
  <si>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</si>
  <si>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</si>
  <si>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</si>
  <si>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</si>
  <si>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</si>
  <si>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</si>
  <si>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</si>
  <si>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</si>
  <si>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</si>
  <si>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</si>
  <si>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</si>
  <si>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</si>
  <si>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</si>
  <si>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</si>
  <si>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</si>
  <si>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</si>
  <si>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</si>
  <si>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</si>
  <si>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</si>
  <si>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</si>
  <si>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</si>
  <si>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</si>
  <si>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</si>
  <si>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</si>
  <si>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</si>
  <si>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</si>
  <si>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</si>
  <si>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</si>
  <si>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</si>
  <si>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</si>
  <si>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</si>
  <si>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</si>
  <si>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</si>
  <si>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</si>
  <si>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</si>
  <si>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</si>
  <si>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</si>
  <si>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</si>
  <si>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</si>
  <si>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</si>
  <si>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</si>
  <si>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</si>
  <si>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</si>
  <si>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</si>
  <si>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</si>
  <si>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</si>
  <si>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</si>
  <si>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</si>
  <si>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</si>
  <si>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</si>
  <si>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</si>
  <si>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</si>
  <si>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</si>
  <si>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</si>
  <si>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</si>
  <si>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</si>
  <si>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</si>
  <si>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</si>
  <si>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</si>
  <si>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</si>
  <si>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</si>
  <si>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</si>
  <si>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</si>
  <si>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</si>
  <si>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</si>
  <si>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</si>
  <si>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</si>
  <si>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</si>
  <si>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</si>
  <si>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</si>
  <si>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</si>
  <si>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</si>
  <si>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</si>
  <si>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</si>
  <si>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</si>
  <si>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</si>
  <si>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</si>
  <si>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</si>
  <si>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</si>
  <si>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</si>
  <si>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</si>
  <si>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</si>
  <si>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</si>
  <si>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</si>
  <si>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</si>
  <si>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</si>
  <si>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</si>
  <si>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</si>
  <si>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</si>
  <si>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</si>
  <si>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</si>
  <si>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</si>
  <si>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</si>
  <si>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</si>
  <si>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</si>
  <si>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</si>
  <si>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</si>
  <si>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</si>
  <si>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</si>
  <si>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</si>
  <si>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</si>
  <si>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</si>
  <si>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</si>
  <si>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</si>
  <si>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</si>
  <si>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</si>
  <si>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</si>
  <si>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</si>
  <si>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</si>
  <si>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</si>
  <si>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</si>
  <si>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</si>
  <si>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</si>
  <si>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</si>
  <si>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</si>
  <si>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</si>
  <si>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</si>
  <si>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</si>
  <si>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</si>
  <si>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</si>
  <si>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</si>
  <si>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</si>
  <si>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</si>
  <si>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</si>
  <si>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</si>
  <si>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</si>
  <si>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</si>
  <si>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</si>
  <si>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</si>
  <si>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</si>
  <si>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</si>
  <si>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</si>
  <si>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</si>
  <si>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</si>
  <si>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</si>
  <si>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</si>
  <si>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</si>
  <si>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</si>
  <si>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</si>
  <si>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</si>
  <si>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</si>
  <si>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</si>
  <si>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</si>
  <si>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</si>
  <si>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</si>
  <si>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</si>
  <si>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</si>
  <si>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</si>
  <si>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</si>
  <si>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</si>
  <si>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</si>
  <si>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</si>
  <si>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</si>
  <si>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</si>
  <si>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</si>
  <si>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</si>
  <si>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</si>
  <si>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</si>
  <si>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</si>
  <si>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</si>
  <si>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</si>
  <si>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</si>
  <si>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</si>
  <si>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</si>
  <si>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</si>
  <si>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</si>
  <si>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</si>
  <si>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</si>
  <si>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</si>
  <si>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</si>
  <si>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</si>
  <si>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</si>
  <si>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</si>
  <si>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</si>
  <si>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</si>
  <si>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</si>
  <si>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</si>
  <si>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</si>
  <si>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</si>
  <si>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</si>
  <si>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</si>
  <si>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</si>
  <si>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</si>
  <si>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</si>
  <si>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</si>
  <si>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</si>
  <si>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</si>
  <si>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</si>
  <si>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</si>
  <si>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</si>
  <si>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</si>
  <si>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</si>
  <si>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</si>
  <si>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</si>
  <si>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</si>
  <si>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</si>
  <si>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</si>
  <si>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</si>
  <si>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</si>
  <si>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</si>
  <si>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</si>
  <si>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</si>
  <si>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</si>
  <si>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</si>
  <si>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</si>
  <si>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</si>
  <si>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</si>
  <si>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</si>
  <si>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</si>
  <si>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</si>
  <si>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</si>
  <si>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</si>
  <si>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</si>
  <si>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</si>
  <si>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</si>
  <si>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</si>
  <si>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</si>
  <si>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</si>
  <si>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</si>
  <si>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</si>
  <si>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</si>
  <si>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</si>
  <si>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</si>
  <si>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</si>
  <si>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</si>
  <si>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</si>
  <si>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</si>
  <si>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</si>
  <si>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</si>
  <si>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</si>
  <si>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</si>
  <si>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</si>
  <si>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</si>
  <si>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</si>
  <si>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</si>
  <si>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</si>
  <si>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</si>
  <si>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</si>
  <si>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</si>
  <si>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</si>
  <si>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</si>
  <si>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</si>
  <si>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</si>
  <si>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</si>
  <si>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</si>
  <si>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</si>
  <si>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</si>
  <si>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</si>
  <si>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</si>
  <si>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</si>
  <si>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</si>
  <si>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</si>
  <si>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</si>
  <si>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</si>
  <si>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</si>
  <si>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</si>
  <si>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</si>
  <si>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</si>
  <si>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</si>
  <si>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</si>
  <si>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</si>
  <si>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</si>
  <si>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</si>
  <si>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</si>
  <si>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</si>
  <si>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</si>
  <si>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</si>
  <si>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</si>
  <si>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</si>
  <si>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</si>
  <si>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</si>
  <si>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</si>
  <si>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</si>
  <si>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</si>
  <si>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</si>
  <si>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</si>
  <si>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</si>
  <si>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</si>
  <si>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</si>
  <si>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</si>
  <si>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</si>
  <si>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</si>
  <si>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</si>
  <si>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</si>
  <si>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</si>
  <si>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</si>
  <si>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</si>
  <si>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</si>
  <si>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</si>
  <si>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</si>
  <si>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</si>
  <si>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</si>
  <si>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</si>
  <si>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</si>
  <si>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</si>
  <si>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</si>
  <si>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</si>
  <si>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</si>
  <si>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</si>
  <si>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</si>
  <si>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</si>
  <si>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</si>
  <si>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</si>
  <si>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</si>
  <si>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</si>
  <si>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</si>
  <si>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</si>
  <si>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</si>
  <si>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</si>
  <si>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</si>
  <si>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</si>
  <si>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</si>
  <si>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</si>
  <si>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</si>
  <si>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</si>
  <si>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</si>
  <si>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</si>
  <si>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</si>
  <si>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</si>
  <si>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</si>
  <si>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</si>
  <si>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</si>
  <si>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</si>
  <si>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</si>
  <si>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</si>
  <si>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</si>
  <si>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</si>
  <si>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</si>
  <si>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</si>
  <si>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</si>
  <si>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</si>
  <si>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</si>
  <si>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</si>
  <si>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</si>
  <si>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</si>
  <si>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</si>
  <si>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</si>
  <si>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</si>
  <si>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</si>
  <si>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</si>
  <si>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</si>
  <si>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</si>
  <si>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</si>
  <si>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</si>
  <si>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</si>
  <si>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</si>
  <si>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</si>
  <si>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</si>
  <si>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</si>
  <si>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</si>
  <si>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</si>
  <si>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</si>
  <si>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</si>
  <si>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</si>
  <si>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</si>
  <si>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</si>
  <si>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</si>
  <si>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</si>
  <si>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</si>
  <si>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</si>
  <si>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</si>
  <si>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</si>
  <si>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</si>
  <si>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</si>
  <si>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</si>
  <si>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</si>
  <si>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</si>
  <si>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</si>
  <si>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</si>
  <si>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</si>
  <si>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</si>
  <si>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</si>
  <si>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</si>
  <si>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</si>
  <si>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</si>
  <si>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</si>
  <si>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</si>
  <si>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</si>
  <si>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</si>
  <si>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</si>
  <si>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</si>
  <si>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</si>
  <si>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</si>
  <si>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</si>
  <si>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</si>
  <si>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</si>
  <si>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</si>
  <si>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</si>
  <si>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</si>
  <si>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</si>
  <si>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</si>
  <si>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</si>
  <si>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</si>
  <si>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</si>
  <si>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</si>
  <si>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</si>
  <si>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</si>
  <si>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</si>
  <si>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</si>
  <si>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</si>
  <si>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</si>
  <si>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</si>
  <si>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</si>
  <si>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</si>
  <si>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</si>
  <si>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</si>
  <si>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</si>
  <si>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</si>
  <si>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</si>
  <si>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</si>
  <si>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</si>
  <si>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</si>
  <si>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</si>
  <si>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</si>
  <si>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</si>
  <si>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</si>
  <si>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</si>
  <si>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</si>
  <si>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</si>
  <si>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</si>
  <si>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</si>
  <si>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</si>
  <si>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</si>
  <si>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</si>
  <si>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</si>
  <si>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</si>
  <si>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</si>
  <si>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</si>
  <si>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</si>
  <si>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</si>
  <si>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</si>
  <si>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</si>
  <si>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</si>
  <si>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</si>
  <si>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</si>
  <si>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</si>
  <si>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</si>
  <si>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</si>
  <si>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</si>
  <si>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</si>
  <si>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</si>
  <si>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</si>
  <si>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</si>
  <si>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</si>
  <si>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</si>
  <si>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</si>
  <si>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</si>
  <si>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</si>
  <si>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</si>
  <si>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</si>
  <si>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</si>
  <si>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</si>
  <si>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</si>
  <si>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</si>
  <si>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</si>
  <si>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</si>
  <si>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</si>
  <si>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</si>
  <si>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</si>
  <si>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</si>
  <si>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</si>
  <si>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</si>
  <si>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</si>
  <si>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</si>
  <si>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</si>
  <si>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</si>
  <si>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</si>
  <si>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</si>
  <si>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</si>
  <si>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</si>
  <si>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</si>
  <si>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</si>
  <si>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</si>
  <si>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</si>
  <si>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</si>
  <si>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</si>
  <si>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</si>
  <si>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</si>
  <si>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</si>
  <si>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</si>
  <si>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</si>
  <si>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</si>
  <si>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</si>
  <si>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</si>
  <si>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</si>
  <si>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</si>
  <si>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</si>
  <si>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</si>
  <si>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</si>
  <si>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</si>
  <si>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</si>
  <si>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</si>
  <si>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</si>
  <si>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</si>
  <si>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</si>
  <si>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</si>
  <si>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</si>
  <si>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</si>
  <si>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</si>
  <si>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</si>
  <si>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</si>
  <si>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</si>
  <si>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</si>
  <si>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</si>
  <si>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</si>
  <si>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</si>
  <si>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</si>
  <si>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</si>
  <si>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</si>
  <si>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</si>
  <si>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</si>
  <si>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</si>
  <si>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</si>
  <si>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</si>
  <si>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</si>
  <si>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</si>
  <si>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</si>
  <si>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</si>
  <si>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</si>
  <si>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</si>
  <si>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</si>
  <si>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</si>
  <si>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</si>
  <si>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</si>
  <si>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</si>
  <si>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</si>
  <si>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</si>
  <si>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</si>
  <si>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</si>
  <si>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</si>
  <si>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</si>
  <si>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</si>
  <si>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</si>
  <si>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</si>
  <si>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</si>
  <si>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</si>
  <si>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</si>
  <si>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</si>
  <si>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</si>
  <si>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</si>
  <si>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</si>
  <si>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</si>
  <si>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</si>
  <si>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</si>
  <si>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</si>
  <si>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</si>
  <si>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</si>
  <si>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</si>
  <si>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</si>
  <si>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</si>
  <si>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</si>
  <si>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</si>
  <si>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</si>
  <si>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</si>
  <si>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</si>
  <si>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</si>
  <si>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</si>
  <si>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</si>
  <si>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</si>
  <si>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</si>
  <si>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</si>
  <si>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</si>
  <si>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</si>
  <si>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</si>
  <si>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</si>
  <si>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</si>
  <si>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</si>
  <si>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</si>
  <si>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</si>
  <si>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</si>
  <si>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</si>
  <si>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</si>
  <si>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</si>
  <si>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</si>
  <si>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</si>
  <si>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</si>
  <si>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</si>
  <si>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</si>
  <si>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</si>
  <si>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</si>
  <si>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</si>
  <si>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</si>
  <si>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</si>
  <si>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</si>
  <si>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</si>
  <si>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</si>
  <si>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</si>
  <si>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</si>
  <si>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</si>
  <si>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</si>
  <si>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</si>
  <si>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</si>
  <si>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</si>
  <si>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</si>
  <si>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</si>
  <si>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</si>
  <si>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</si>
  <si>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</si>
  <si>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</si>
  <si>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</si>
  <si>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</si>
  <si>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</si>
  <si>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</si>
  <si>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</si>
  <si>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</si>
  <si>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</si>
  <si>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</si>
  <si>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</si>
  <si>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</si>
  <si>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</si>
  <si>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</si>
  <si>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</si>
  <si>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</si>
  <si>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</si>
  <si>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</si>
  <si>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</si>
  <si>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</si>
  <si>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</si>
  <si>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</si>
  <si>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</si>
  <si>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</si>
  <si>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</si>
  <si>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</si>
  <si>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</si>
  <si>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</si>
  <si>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</si>
  <si>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</si>
  <si>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</si>
  <si>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</si>
  <si>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</si>
  <si>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</si>
  <si>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</si>
  <si>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</si>
  <si>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</si>
  <si>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</si>
  <si>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</si>
  <si>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</si>
  <si>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</si>
  <si>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</si>
  <si>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</si>
  <si>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</si>
  <si>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</si>
  <si>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</si>
  <si>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</si>
  <si>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</si>
  <si>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</si>
  <si>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</si>
  <si>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</si>
  <si>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</si>
  <si>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</si>
  <si>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</si>
  <si>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</si>
  <si>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</si>
  <si>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</si>
  <si>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</si>
  <si>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</si>
  <si>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</si>
  <si>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</si>
  <si>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</si>
  <si>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</si>
  <si>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</si>
  <si>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</si>
  <si>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</si>
  <si>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</si>
  <si>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</si>
  <si>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</si>
  <si>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</si>
  <si>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</si>
  <si>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</si>
  <si>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</si>
  <si>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</si>
  <si>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</si>
  <si>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</si>
  <si>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</si>
  <si>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</si>
  <si>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</si>
  <si>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</si>
  <si>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</si>
  <si>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</si>
  <si>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</si>
  <si>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</si>
  <si>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</si>
  <si>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</si>
  <si>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</si>
  <si>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</si>
  <si>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</si>
  <si>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</si>
  <si>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</si>
  <si>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</si>
  <si>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</si>
  <si>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</si>
  <si>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</si>
  <si>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</si>
  <si>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</si>
  <si>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</si>
  <si>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</si>
  <si>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</si>
  <si>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</si>
  <si>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</si>
  <si>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</si>
  <si>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</si>
  <si>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</si>
  <si>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</si>
  <si>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</si>
  <si>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</si>
  <si>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</si>
  <si>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</si>
  <si>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</si>
  <si>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</si>
  <si>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</si>
  <si>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</si>
  <si>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</si>
  <si>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</si>
  <si>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</si>
  <si>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</si>
  <si>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</si>
  <si>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</si>
  <si>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</si>
  <si>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</si>
  <si>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</si>
  <si>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</si>
  <si>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</si>
  <si>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</si>
  <si>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</si>
  <si>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</si>
  <si>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</si>
  <si>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</si>
  <si>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</si>
  <si>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</si>
  <si>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</si>
  <si>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</si>
  <si>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</si>
  <si>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</si>
  <si>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</si>
  <si>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</si>
  <si>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</si>
  <si>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</si>
  <si>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</si>
  <si>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</si>
  <si>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</si>
  <si>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</si>
  <si>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</si>
  <si>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</si>
  <si>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</si>
  <si>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</si>
  <si>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</si>
  <si>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</si>
  <si>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</si>
  <si>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</si>
  <si>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</si>
  <si>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</si>
  <si>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</si>
  <si>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</si>
  <si>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</si>
  <si>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</si>
  <si>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</si>
  <si>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</si>
  <si>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</si>
  <si>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</si>
  <si>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</si>
  <si>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</si>
  <si>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</si>
  <si>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</si>
  <si>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</si>
  <si>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</si>
  <si>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</si>
  <si>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</si>
  <si>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</si>
  <si>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</si>
  <si>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</si>
  <si>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</si>
  <si>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</si>
  <si>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</si>
  <si>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</si>
  <si>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</si>
  <si>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</si>
  <si>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</si>
  <si>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</si>
  <si>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</si>
  <si>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</si>
  <si>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</si>
  <si>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</si>
  <si>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</si>
  <si>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</si>
  <si>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</si>
  <si>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</si>
  <si>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</si>
  <si>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</si>
  <si>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</si>
  <si>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</si>
  <si>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</si>
  <si>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</si>
  <si>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</si>
  <si>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</si>
  <si>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</si>
  <si>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</si>
  <si>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</si>
  <si>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</si>
  <si>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</si>
  <si>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</si>
  <si>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</si>
  <si>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</si>
  <si>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</si>
  <si>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</si>
  <si>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</si>
  <si>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</si>
  <si>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</si>
  <si>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</si>
  <si>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</si>
  <si>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</si>
  <si>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</si>
  <si>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</si>
  <si>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</si>
  <si>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</si>
  <si>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</si>
  <si>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</si>
  <si>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</si>
  <si>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</si>
  <si>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</si>
  <si>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</si>
  <si>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</si>
  <si>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</si>
  <si>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</si>
  <si>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</si>
  <si>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</si>
  <si>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</si>
  <si>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</si>
  <si>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</si>
  <si>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</si>
  <si>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</si>
  <si>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</si>
  <si>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</si>
  <si>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</si>
  <si>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</si>
  <si>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</si>
  <si>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</si>
  <si>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</si>
  <si>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</si>
  <si>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</si>
  <si>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</si>
  <si>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</si>
  <si>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</si>
  <si>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</si>
  <si>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</si>
  <si>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</si>
  <si>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</si>
  <si>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</si>
  <si>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</si>
  <si>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</si>
  <si>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</si>
  <si>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</si>
  <si>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</si>
  <si>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</si>
  <si>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</si>
  <si>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</si>
  <si>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</si>
  <si>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</si>
  <si>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</si>
  <si>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</si>
  <si>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</si>
  <si>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</si>
  <si>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</si>
  <si>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</si>
  <si>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</si>
  <si>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</si>
  <si>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</si>
  <si>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</si>
  <si>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</si>
  <si>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</si>
  <si>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</si>
  <si>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</si>
  <si>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</si>
  <si>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</si>
  <si>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</si>
  <si>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</si>
  <si>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</si>
  <si>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</si>
  <si>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</si>
  <si>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</si>
  <si>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</si>
  <si>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</si>
  <si>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</si>
  <si>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</si>
  <si>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</si>
  <si>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</si>
  <si>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</si>
  <si>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</si>
  <si>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</si>
  <si>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</si>
  <si>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</si>
  <si>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</si>
  <si>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</si>
  <si>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</si>
  <si>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</si>
  <si>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</si>
  <si>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</si>
  <si>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</si>
  <si>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</si>
  <si>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</si>
  <si>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</si>
  <si>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</si>
  <si>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</si>
  <si>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</si>
  <si>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</si>
  <si>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</si>
  <si>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</si>
  <si>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</si>
  <si>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</si>
  <si>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</si>
  <si>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</si>
  <si>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</si>
  <si>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</si>
  <si>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</si>
  <si>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</si>
  <si>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</si>
  <si>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</si>
  <si>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</si>
  <si>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</si>
  <si>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</si>
  <si>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</si>
  <si>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</si>
  <si>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</si>
  <si>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</si>
  <si>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</si>
  <si>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</si>
  <si>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</si>
  <si>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</si>
  <si>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</si>
  <si>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</si>
  <si>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</si>
  <si>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</si>
  <si>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</si>
  <si>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</si>
  <si>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</si>
  <si>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</si>
  <si>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</si>
  <si>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</si>
  <si>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</si>
  <si>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</si>
  <si>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</si>
  <si>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</si>
  <si>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</si>
  <si>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</si>
  <si>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</si>
  <si>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</si>
  <si>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</si>
  <si>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</si>
  <si>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</si>
  <si>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</si>
  <si>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</si>
  <si>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</si>
  <si>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</si>
  <si>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</si>
  <si>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</si>
  <si>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</si>
  <si>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</si>
  <si>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</si>
  <si>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</si>
  <si>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</si>
  <si>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</si>
  <si>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</si>
  <si>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</si>
  <si>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</si>
  <si>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</si>
  <si>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</si>
  <si>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</si>
  <si>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</si>
  <si>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</si>
  <si>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</si>
  <si>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</si>
  <si>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</si>
  <si>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</si>
  <si>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</si>
  <si>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</si>
  <si>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</si>
  <si>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</si>
  <si>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</si>
  <si>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</si>
  <si>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</si>
  <si>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</si>
  <si>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</si>
  <si>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</si>
  <si>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</si>
  <si>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</si>
  <si>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</si>
  <si>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</si>
  <si>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</si>
  <si>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</si>
  <si>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</si>
  <si>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</si>
  <si>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</si>
  <si>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</si>
  <si>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</si>
  <si>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</si>
  <si>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</si>
  <si>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</si>
  <si>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</si>
  <si>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</si>
  <si>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</si>
  <si>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</si>
  <si>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</si>
  <si>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</si>
  <si>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</si>
  <si>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</si>
  <si>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</si>
  <si>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</si>
  <si>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</si>
  <si>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</si>
  <si>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</si>
  <si>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</si>
  <si>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</si>
  <si>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</si>
  <si>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</si>
  <si>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</si>
  <si>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</si>
  <si>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</si>
  <si>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</si>
  <si>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</si>
  <si>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</si>
  <si>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</si>
  <si>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</si>
  <si>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</si>
  <si>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</si>
  <si>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</si>
  <si>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</si>
  <si>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</si>
  <si>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</si>
  <si>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</si>
  <si>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</si>
  <si>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</si>
  <si>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</si>
  <si>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</si>
  <si>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</si>
  <si>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</si>
  <si>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</si>
  <si>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</si>
  <si>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</si>
  <si>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</si>
  <si>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</si>
  <si>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</si>
  <si>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</si>
  <si>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</si>
  <si>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</si>
  <si>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</si>
  <si>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</si>
  <si>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</si>
  <si>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</si>
  <si>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</si>
  <si>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</si>
  <si>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</si>
  <si>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</si>
  <si>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</si>
  <si>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</si>
  <si>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</si>
  <si>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</si>
  <si>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</si>
  <si>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</si>
  <si>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</si>
  <si>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</si>
  <si>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</si>
  <si>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</si>
  <si>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</si>
  <si>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</si>
  <si>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</si>
  <si>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</si>
  <si>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</si>
  <si>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</si>
  <si>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</si>
  <si>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</si>
  <si>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</si>
  <si>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</si>
  <si>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</si>
  <si>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</si>
  <si>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</si>
  <si>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</si>
  <si>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</si>
  <si>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</si>
  <si>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</si>
  <si>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</si>
  <si>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</si>
  <si>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</si>
  <si>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</si>
  <si>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</si>
  <si>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</si>
  <si>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</si>
  <si>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</si>
  <si>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</si>
  <si>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</si>
  <si>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</si>
  <si>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</si>
  <si>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</si>
  <si>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</si>
  <si>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</si>
  <si>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</si>
  <si>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</si>
  <si>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</si>
  <si>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</si>
  <si>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</si>
  <si>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</si>
  <si>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</si>
  <si>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</si>
  <si>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</si>
  <si>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</si>
  <si>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</si>
  <si>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</si>
  <si>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</si>
  <si>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</si>
  <si>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</si>
  <si>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</si>
  <si>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</si>
  <si>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</si>
  <si>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</si>
  <si>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</si>
  <si>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</si>
  <si>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</si>
  <si>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</si>
  <si>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</si>
  <si>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</si>
  <si>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</si>
  <si>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</si>
  <si>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</si>
  <si>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</si>
  <si>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</si>
  <si>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</si>
  <si>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</si>
  <si>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</si>
  <si>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</si>
  <si>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</si>
  <si>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</si>
  <si>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</si>
  <si>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</si>
  <si>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</si>
  <si>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</si>
  <si>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</si>
  <si>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</si>
  <si>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</si>
  <si>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</si>
  <si>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</si>
  <si>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</si>
  <si>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</si>
  <si>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</si>
  <si>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</si>
  <si>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</si>
  <si>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</si>
  <si>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</si>
  <si>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</si>
  <si>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</si>
  <si>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</si>
  <si>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</si>
  <si>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</si>
  <si>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</si>
  <si>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</si>
  <si>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</si>
  <si>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</si>
  <si>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</si>
  <si>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</si>
  <si>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</si>
  <si>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</si>
  <si>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</si>
  <si>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</si>
  <si>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</si>
  <si>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</si>
  <si>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</si>
  <si>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</si>
  <si>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</si>
  <si>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</si>
  <si>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</si>
  <si>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</si>
  <si>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</si>
  <si>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</si>
  <si>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</si>
  <si>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</si>
  <si>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</si>
  <si>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</si>
  <si>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</si>
  <si>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</si>
  <si>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</si>
  <si>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</si>
  <si>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</si>
  <si>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</si>
  <si>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</si>
  <si>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</si>
  <si>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</si>
  <si>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</si>
  <si>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</si>
  <si>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</si>
  <si>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</si>
  <si>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</si>
  <si>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</si>
  <si>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</si>
  <si>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</si>
  <si>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</si>
  <si>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</si>
  <si>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</si>
  <si>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</si>
  <si>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</si>
  <si>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</si>
  <si>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</si>
  <si>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</si>
  <si>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</si>
  <si>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</si>
  <si>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</si>
  <si>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</si>
  <si>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</si>
  <si>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</si>
  <si>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</si>
  <si>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</si>
  <si>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</si>
  <si>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</si>
  <si>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</si>
  <si>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</si>
  <si>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</si>
  <si>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</si>
  <si>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</si>
  <si>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</si>
  <si>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</si>
  <si>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</si>
  <si>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</si>
  <si>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</si>
  <si>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</si>
  <si>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</si>
  <si>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</si>
  <si>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</si>
  <si>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</si>
  <si>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</si>
  <si>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</si>
  <si>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</si>
  <si>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</si>
  <si>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</si>
  <si>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</si>
  <si>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</si>
  <si>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</si>
  <si>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</si>
  <si>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</si>
  <si>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</si>
  <si>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</si>
  <si>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</si>
  <si>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</si>
  <si>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</si>
  <si>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</si>
  <si>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</si>
  <si>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</si>
  <si>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</si>
  <si>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</si>
  <si>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</si>
  <si>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</si>
  <si>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</si>
  <si>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</si>
  <si>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</si>
  <si>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</si>
  <si>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</si>
  <si>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</si>
  <si>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</si>
  <si>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</si>
  <si>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</si>
  <si>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</si>
  <si>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</si>
  <si>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</si>
  <si>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</si>
  <si>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</si>
  <si>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</si>
  <si>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</si>
  <si>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</si>
  <si>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</si>
  <si>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</si>
  <si>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</si>
  <si>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</si>
  <si>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</si>
  <si>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</si>
  <si>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</si>
  <si>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</si>
  <si>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</si>
  <si>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</si>
  <si>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</si>
  <si>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</si>
  <si>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</si>
  <si>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</si>
  <si>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</si>
  <si>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</si>
  <si>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</si>
  <si>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</si>
  <si>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</si>
  <si>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</si>
  <si>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</si>
  <si>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</si>
  <si>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</si>
  <si>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</si>
  <si>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</si>
  <si>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</si>
  <si>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</si>
  <si>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</si>
  <si>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</si>
  <si>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</si>
  <si>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</si>
  <si>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</si>
  <si>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</si>
  <si>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</si>
  <si>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</si>
  <si>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</si>
  <si>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</si>
  <si>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</si>
  <si>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</si>
  <si>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</si>
  <si>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</si>
  <si>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</si>
  <si>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</si>
  <si>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</si>
  <si>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</si>
  <si>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</si>
  <si>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</si>
  <si>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</si>
  <si>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</si>
  <si>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</si>
  <si>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</si>
  <si>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</si>
  <si>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</si>
  <si>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</si>
  <si>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</si>
  <si>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</si>
  <si>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</si>
  <si>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</si>
  <si>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</si>
  <si>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</si>
  <si>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</si>
  <si>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</si>
  <si>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</si>
  <si>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</si>
  <si>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</si>
  <si>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</si>
  <si>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</si>
  <si>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</si>
  <si>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</si>
  <si>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</si>
  <si>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</si>
  <si>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</si>
  <si>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</si>
  <si>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</si>
  <si>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</si>
  <si>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</si>
  <si>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</si>
  <si>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</si>
  <si>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</si>
  <si>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</si>
  <si>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</si>
  <si>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</si>
  <si>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</si>
  <si>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</si>
  <si>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</si>
  <si>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</si>
  <si>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</si>
  <si>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</si>
  <si>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</si>
  <si>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</si>
  <si>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</si>
  <si>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</si>
  <si>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</si>
  <si>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</si>
  <si>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</si>
  <si>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</si>
  <si>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</si>
  <si>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</si>
  <si>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</si>
  <si>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</si>
  <si>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</si>
  <si>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</si>
  <si>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</si>
  <si>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</si>
  <si>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</si>
  <si>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</si>
  <si>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</si>
  <si>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</si>
  <si>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</si>
  <si>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</si>
  <si>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</si>
  <si>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</si>
  <si>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</si>
  <si>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</si>
  <si>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</si>
  <si>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</si>
  <si>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</si>
  <si>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</si>
  <si>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</si>
  <si>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</si>
  <si>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</si>
  <si>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</si>
  <si>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</si>
  <si>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</si>
  <si>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</si>
  <si>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</si>
  <si>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</si>
  <si>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</si>
  <si>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</si>
  <si>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</si>
  <si>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</si>
  <si>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</si>
  <si>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</si>
  <si>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</si>
  <si>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</si>
  <si>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</si>
  <si>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</si>
  <si>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</si>
  <si>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</si>
  <si>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</si>
  <si>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</si>
  <si>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</si>
  <si>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</si>
  <si>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</si>
  <si>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</si>
  <si>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</si>
  <si>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</si>
  <si>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</si>
  <si>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</si>
  <si>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</si>
  <si>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</si>
  <si>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</si>
  <si>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</si>
  <si>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</si>
  <si>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</si>
  <si>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</si>
  <si>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</si>
  <si>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</si>
  <si>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</si>
  <si>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</si>
  <si>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</si>
  <si>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</si>
  <si>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</si>
  <si>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</si>
  <si>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</si>
  <si>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</si>
  <si>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</si>
  <si>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</si>
  <si>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</si>
  <si>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</si>
  <si>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</si>
  <si>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</si>
  <si>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</si>
  <si>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</si>
  <si>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</si>
  <si>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</si>
  <si>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</si>
  <si>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</si>
  <si>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</si>
  <si>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</si>
  <si>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</si>
  <si>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</si>
  <si>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</si>
  <si>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</si>
  <si>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</si>
  <si>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</si>
  <si>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</si>
  <si>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</si>
  <si>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</si>
  <si>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</si>
  <si>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</si>
  <si>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</si>
  <si>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</si>
  <si>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</si>
  <si>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</si>
  <si>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</si>
  <si>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</si>
  <si>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</si>
  <si>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</si>
  <si>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</si>
  <si>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</si>
  <si>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</si>
  <si>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</si>
  <si>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</si>
  <si>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</si>
  <si>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</si>
  <si>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</si>
  <si>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</si>
  <si>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</si>
  <si>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</si>
  <si>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</si>
  <si>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</si>
  <si>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</si>
  <si>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</si>
  <si>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</si>
  <si>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</si>
  <si>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</si>
  <si>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</si>
  <si>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</si>
  <si>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</si>
  <si>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</si>
  <si>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</si>
  <si>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</si>
  <si>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</si>
  <si>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</si>
  <si>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</si>
  <si>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</si>
  <si>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</si>
  <si>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</si>
  <si>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</si>
  <si>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</si>
  <si>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</si>
  <si>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</si>
  <si>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</si>
  <si>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</si>
  <si>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</si>
  <si>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</si>
  <si>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</si>
  <si>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</si>
  <si>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</si>
  <si>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</si>
  <si>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</si>
  <si>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</si>
  <si>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</si>
  <si>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</si>
  <si>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</si>
  <si>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</si>
  <si>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</si>
  <si>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</si>
  <si>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</si>
  <si>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</si>
  <si>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</si>
  <si>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</si>
  <si>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</si>
  <si>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</si>
  <si>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</si>
  <si>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</si>
  <si>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</si>
  <si>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</si>
  <si>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</si>
  <si>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</si>
  <si>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</si>
  <si>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</si>
  <si>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</si>
  <si>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</si>
  <si>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</si>
  <si>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</si>
  <si>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</si>
  <si>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</si>
  <si>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</si>
  <si>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</si>
  <si>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</si>
  <si>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</si>
  <si>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</si>
  <si>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</si>
  <si>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</si>
  <si>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</si>
  <si>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</si>
  <si>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</si>
  <si>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</si>
  <si>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</si>
  <si>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</si>
  <si>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</si>
  <si>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</si>
  <si>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</si>
  <si>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</si>
  <si>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</si>
  <si>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</si>
  <si>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</si>
  <si>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</si>
  <si>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</si>
  <si>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</si>
  <si>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</si>
  <si>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</si>
  <si>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</si>
  <si>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</si>
  <si>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</si>
  <si>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</si>
  <si>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</si>
  <si>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</si>
  <si>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</si>
  <si>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</si>
  <si>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</si>
  <si>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</si>
  <si>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</si>
  <si>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</si>
  <si>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</si>
  <si>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</si>
  <si>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</si>
  <si>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</si>
  <si>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</si>
  <si>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</si>
  <si>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</si>
  <si>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</si>
  <si>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</si>
  <si>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</si>
  <si>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</si>
  <si>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</si>
  <si>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</si>
  <si>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</si>
  <si>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</si>
  <si>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</si>
  <si>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</si>
  <si>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</si>
  <si>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</si>
  <si>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</si>
  <si>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</si>
  <si>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</si>
  <si>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</si>
  <si>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</si>
  <si>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</si>
  <si>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</si>
  <si>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</si>
  <si>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</si>
  <si>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</si>
  <si>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</si>
  <si>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</si>
  <si>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</si>
  <si>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</si>
  <si>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</si>
  <si>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</si>
  <si>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</si>
  <si>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</si>
  <si>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</si>
  <si>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</si>
  <si>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</si>
  <si>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</si>
  <si>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</si>
  <si>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</si>
  <si>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</si>
  <si>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</si>
  <si>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</si>
  <si>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</si>
  <si>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</si>
  <si>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</si>
  <si>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</si>
  <si>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</si>
  <si>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</si>
  <si>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</si>
  <si>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</si>
  <si>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</si>
  <si>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</si>
  <si>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</si>
  <si>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</si>
  <si>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</si>
  <si>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</si>
  <si>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</si>
  <si>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</si>
  <si>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</si>
  <si>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</si>
  <si>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</si>
  <si>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</si>
  <si>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</si>
  <si>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</si>
  <si>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</si>
  <si>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</si>
  <si>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</si>
  <si>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</si>
  <si>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</si>
  <si>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</si>
  <si>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</si>
  <si>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</si>
  <si>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</si>
  <si>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</si>
  <si>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</si>
  <si>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</si>
  <si>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</si>
  <si>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</si>
  <si>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</si>
  <si>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</si>
  <si>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</si>
  <si>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</si>
  <si>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</si>
  <si>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</si>
  <si>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</si>
  <si>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</si>
  <si>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</si>
  <si>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</si>
  <si>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</si>
  <si>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</si>
  <si>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</si>
  <si>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</si>
  <si>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</si>
  <si>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</si>
  <si>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</si>
  <si>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</si>
  <si>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</si>
  <si>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</si>
  <si>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</si>
  <si>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</si>
  <si>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</si>
  <si>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</si>
  <si>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</si>
  <si>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</si>
  <si>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</si>
  <si>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</si>
  <si>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</si>
  <si>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</si>
  <si>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</si>
  <si>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</si>
  <si>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</si>
  <si>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</si>
  <si>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</si>
  <si>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</si>
  <si>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</si>
  <si>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</si>
  <si>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</si>
  <si>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</si>
  <si>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</si>
  <si>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</si>
  <si>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</si>
  <si>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</si>
  <si>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</si>
  <si>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</si>
  <si>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</si>
  <si>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</si>
  <si>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</si>
  <si>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</si>
  <si>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</si>
  <si>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</si>
  <si>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</si>
  <si>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</si>
  <si>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</si>
  <si>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</si>
  <si>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</si>
  <si>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</si>
  <si>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</si>
  <si>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</si>
  <si>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</si>
  <si>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</si>
  <si>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</si>
  <si>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</si>
  <si>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</si>
  <si>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</si>
  <si>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</si>
  <si>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</si>
  <si>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</si>
  <si>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</si>
  <si>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</si>
  <si>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</si>
  <si>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</si>
  <si>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</si>
  <si>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</si>
  <si>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</si>
  <si>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</si>
  <si>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</si>
  <si>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</si>
  <si>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</si>
  <si>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</si>
  <si>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</si>
  <si>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</si>
  <si>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</si>
  <si>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</si>
  <si>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</si>
  <si>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</si>
  <si>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</si>
  <si>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</si>
  <si>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</si>
  <si>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</si>
  <si>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</si>
  <si>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</si>
  <si>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</si>
  <si>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</si>
  <si>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</si>
  <si>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</si>
  <si>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</si>
  <si>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</si>
  <si>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</si>
  <si>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</si>
  <si>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</si>
  <si>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</si>
  <si>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</si>
  <si>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</si>
  <si>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</si>
  <si>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</si>
  <si>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</si>
  <si>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</si>
  <si>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</si>
  <si>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</si>
  <si>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</si>
  <si>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</si>
  <si>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</si>
  <si>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</si>
  <si>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</si>
  <si>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</si>
  <si>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</si>
  <si>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</si>
  <si>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</si>
  <si>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</si>
  <si>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</si>
  <si>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</si>
  <si>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</si>
  <si>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</si>
  <si>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</si>
  <si>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</si>
  <si>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</si>
  <si>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</si>
  <si>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</si>
  <si>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</si>
  <si>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</si>
  <si>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</si>
  <si>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</si>
  <si>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</si>
  <si>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</si>
  <si>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</si>
  <si>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</si>
  <si>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</si>
  <si>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</si>
  <si>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</si>
  <si>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</si>
  <si>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</si>
  <si>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</si>
  <si>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</si>
  <si>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</si>
  <si>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</si>
  <si>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</si>
  <si>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</si>
  <si>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</si>
  <si>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</si>
  <si>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</si>
  <si>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</si>
  <si>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</si>
  <si>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</si>
  <si>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</si>
  <si>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</si>
  <si>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</si>
  <si>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</si>
  <si>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</si>
  <si>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</si>
  <si>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</si>
  <si>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</si>
  <si>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</si>
  <si>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</si>
  <si>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</si>
  <si>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</si>
  <si>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</si>
  <si>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</si>
  <si>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</si>
  <si>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</si>
  <si>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</si>
  <si>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</si>
  <si>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</si>
  <si>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</si>
  <si>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</si>
  <si>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</si>
  <si>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</si>
  <si>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</si>
  <si>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</si>
  <si>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</si>
  <si>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</si>
  <si>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</si>
  <si>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</si>
  <si>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</si>
  <si>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</si>
  <si>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</si>
  <si>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</si>
  <si>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</si>
  <si>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</si>
  <si>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</si>
  <si>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</si>
  <si>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</si>
  <si>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</si>
  <si>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</si>
  <si>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</si>
  <si>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</si>
  <si>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</si>
  <si>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</si>
  <si>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</si>
  <si>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</si>
  <si>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</si>
  <si>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</si>
  <si>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</si>
  <si>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</si>
  <si>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</si>
  <si>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</si>
  <si>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</si>
  <si>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</si>
  <si>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</si>
  <si>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</si>
  <si>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</si>
  <si>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</si>
  <si>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</si>
  <si>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</si>
  <si>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</si>
  <si>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</si>
  <si>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</si>
  <si>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</si>
  <si>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</si>
  <si>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</si>
  <si>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</si>
  <si>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</si>
  <si>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</si>
  <si>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</si>
  <si>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</si>
  <si>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</si>
  <si>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</si>
  <si>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</si>
  <si>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</si>
  <si>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</si>
  <si>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</si>
  <si>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</si>
  <si>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</si>
  <si>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</si>
  <si>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</si>
  <si>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</si>
  <si>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</si>
  <si>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</si>
  <si>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</si>
  <si>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</si>
  <si>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</si>
  <si>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</si>
  <si>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</si>
  <si>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</si>
  <si>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</si>
  <si>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</si>
  <si>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</si>
  <si>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</si>
  <si>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</si>
  <si>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</si>
  <si>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</si>
  <si>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</si>
  <si>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</si>
  <si>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</si>
  <si>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</si>
  <si>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</si>
  <si>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</si>
  <si>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</si>
  <si>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</si>
  <si>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</si>
  <si>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</si>
  <si>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</si>
  <si>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</si>
  <si>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</si>
  <si>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</si>
  <si>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</si>
  <si>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</si>
  <si>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</si>
  <si>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</si>
  <si>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</si>
  <si>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</si>
  <si>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</si>
  <si>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</si>
  <si>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</si>
  <si>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</si>
  <si>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</si>
  <si>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</si>
  <si>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</si>
  <si>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</si>
  <si>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</si>
  <si>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</si>
  <si>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</si>
  <si>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</si>
  <si>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</si>
  <si>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</si>
  <si>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</si>
  <si>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</si>
  <si>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</si>
  <si>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</si>
  <si>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</si>
  <si>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</si>
  <si>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</si>
  <si>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</si>
  <si>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</si>
  <si>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</si>
  <si>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</si>
  <si>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</si>
  <si>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</si>
  <si>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</si>
  <si>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</si>
  <si>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</si>
  <si>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</si>
  <si>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</si>
  <si>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</si>
  <si>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</si>
  <si>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</si>
  <si>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</si>
  <si>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</si>
  <si>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</si>
  <si>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</si>
  <si>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</si>
  <si>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</si>
  <si>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</si>
  <si>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</si>
  <si>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</si>
  <si>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</si>
  <si>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</si>
  <si>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</si>
  <si>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</si>
  <si>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</si>
  <si>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</si>
  <si>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</si>
  <si>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</si>
  <si>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</si>
  <si>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</si>
  <si>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</si>
  <si>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</si>
  <si>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</si>
  <si>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</si>
  <si>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</si>
  <si>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</si>
  <si>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</si>
  <si>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</si>
  <si>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</si>
  <si>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</si>
  <si>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</si>
  <si>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</si>
  <si>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</si>
  <si>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</si>
  <si>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</si>
  <si>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</si>
  <si>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</si>
  <si>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</si>
  <si>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</si>
  <si>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</si>
  <si>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</si>
  <si>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</si>
  <si>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</si>
  <si>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</si>
  <si>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</si>
  <si>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</si>
  <si>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</si>
  <si>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</si>
  <si>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</si>
  <si>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</si>
  <si>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</si>
  <si>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</si>
  <si>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</si>
  <si>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</si>
  <si>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</si>
  <si>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</si>
  <si>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</si>
  <si>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</si>
  <si>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</si>
  <si>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</si>
  <si>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</si>
  <si>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</si>
  <si>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</si>
  <si>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</si>
  <si>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</si>
  <si>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</si>
  <si>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</si>
  <si>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</si>
  <si>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</si>
  <si>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</si>
  <si>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</si>
  <si>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</si>
  <si>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</si>
  <si>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</si>
  <si>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</si>
  <si>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</si>
  <si>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</si>
  <si>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</si>
  <si>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</si>
  <si>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</si>
  <si>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</si>
  <si>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</si>
  <si>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</si>
  <si>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</si>
  <si>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</si>
  <si>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</si>
  <si>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</si>
  <si>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</si>
  <si>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</si>
  <si>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</si>
  <si>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</si>
  <si>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</si>
  <si>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</si>
  <si>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</si>
  <si>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</si>
  <si>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</si>
  <si>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</si>
  <si>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</si>
  <si>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</si>
  <si>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</si>
  <si>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</si>
  <si>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</si>
  <si>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</si>
  <si>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</si>
  <si>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</si>
  <si>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</si>
  <si>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</si>
  <si>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</si>
  <si>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</si>
  <si>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</si>
  <si>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</si>
  <si>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</si>
  <si>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</si>
  <si>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</si>
  <si>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</si>
  <si>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</si>
  <si>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</si>
  <si>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</si>
  <si>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</si>
  <si>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</si>
  <si>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</si>
  <si>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</si>
  <si>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</si>
  <si>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</si>
  <si>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</si>
  <si>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</si>
  <si>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</si>
  <si>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</si>
  <si>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</si>
  <si>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</si>
  <si>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</si>
  <si>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</si>
  <si>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</si>
  <si>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</si>
  <si>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</si>
  <si>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</si>
  <si>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</si>
  <si>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</si>
  <si>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</si>
  <si>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</si>
  <si>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</si>
  <si>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</si>
  <si>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</si>
  <si>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</si>
  <si>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</si>
  <si>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</si>
  <si>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</si>
  <si>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</si>
  <si>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</si>
  <si>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</si>
  <si>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</si>
  <si>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</si>
  <si>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</si>
  <si>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</si>
  <si>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</si>
  <si>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</si>
  <si>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</si>
  <si>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</si>
  <si>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</si>
  <si>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</si>
  <si>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</si>
  <si>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</si>
  <si>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</si>
  <si>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</si>
  <si>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</si>
  <si>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</si>
  <si>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</si>
  <si>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</si>
  <si>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</si>
  <si>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</si>
  <si>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</si>
  <si>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</si>
  <si>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</si>
  <si>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</si>
  <si>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</si>
  <si>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</si>
  <si>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</si>
  <si>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</si>
  <si>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</si>
  <si>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</si>
  <si>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</si>
  <si>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</si>
  <si>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</si>
  <si>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</si>
  <si>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</si>
  <si>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</si>
  <si>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</si>
  <si>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</si>
  <si>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</si>
  <si>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</si>
  <si>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</si>
  <si>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</si>
  <si>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</si>
  <si>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</si>
  <si>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</si>
  <si>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</si>
  <si>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</si>
  <si>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</si>
  <si>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</si>
  <si>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</si>
  <si>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</si>
  <si>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</si>
  <si>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</si>
  <si>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</si>
  <si>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</si>
  <si>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</si>
  <si>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</si>
  <si>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</si>
  <si>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</si>
  <si>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</si>
  <si>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</si>
  <si>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</si>
  <si>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</si>
  <si>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</si>
  <si>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</si>
  <si>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</si>
  <si>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</si>
  <si>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</si>
  <si>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</si>
  <si>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</si>
  <si>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</si>
  <si>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</si>
  <si>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</si>
  <si>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</si>
  <si>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</si>
  <si>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</si>
  <si>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</si>
  <si>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</si>
  <si>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</si>
  <si>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</si>
  <si>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</si>
  <si>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</si>
  <si>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</si>
  <si>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</si>
  <si>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</si>
  <si>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</si>
  <si>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</si>
  <si>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</si>
  <si>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</si>
  <si>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</si>
  <si>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</si>
  <si>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</si>
  <si>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</si>
  <si>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</si>
  <si>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</si>
  <si>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</si>
  <si>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</si>
  <si>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</si>
  <si>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</si>
  <si>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</si>
  <si>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</si>
  <si>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</si>
  <si>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</si>
  <si>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</si>
  <si>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</si>
  <si>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</si>
  <si>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</si>
  <si>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</si>
  <si>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</si>
  <si>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</si>
  <si>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</si>
  <si>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</si>
  <si>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</si>
  <si>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</si>
  <si>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</si>
  <si>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</si>
  <si>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</si>
  <si>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</si>
  <si>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</si>
  <si>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</si>
  <si>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</si>
  <si>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</si>
  <si>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</si>
  <si>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</si>
  <si>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</si>
  <si>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</si>
  <si>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</si>
  <si>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</si>
  <si>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</si>
  <si>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</si>
  <si>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</si>
  <si>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</si>
  <si>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</si>
  <si>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</si>
  <si>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</si>
  <si>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</si>
  <si>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</si>
  <si>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</si>
  <si>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</si>
  <si>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</si>
  <si>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</si>
  <si>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</si>
  <si>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</si>
  <si>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</si>
  <si>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</si>
  <si>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</si>
  <si>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</si>
  <si>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</si>
  <si>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</si>
  <si>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</si>
  <si>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</si>
  <si>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</si>
  <si>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</si>
  <si>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</si>
  <si>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</si>
  <si>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</si>
  <si>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</si>
  <si>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</si>
  <si>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</si>
  <si>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</si>
  <si>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</si>
  <si>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</si>
  <si>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</si>
  <si>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</si>
  <si>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</si>
  <si>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</si>
  <si>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</si>
  <si>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</si>
  <si>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</si>
  <si>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</si>
  <si>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</si>
  <si>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</si>
  <si>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</si>
  <si>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</si>
  <si>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</si>
  <si>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</si>
  <si>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</si>
  <si>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</si>
  <si>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</si>
  <si>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</si>
  <si>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</si>
  <si>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</si>
  <si>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</si>
  <si>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</si>
  <si>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</si>
  <si>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</si>
  <si>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</si>
  <si>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</si>
  <si>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</si>
  <si>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</si>
  <si>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</si>
  <si>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</si>
  <si>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</si>
  <si>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</si>
  <si>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</si>
  <si>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</si>
  <si>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</si>
  <si>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</si>
  <si>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</si>
  <si>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</si>
  <si>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</si>
  <si>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</si>
  <si>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</si>
  <si>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</si>
  <si>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</si>
  <si>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</si>
  <si>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</si>
  <si>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</si>
  <si>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</si>
  <si>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</si>
  <si>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</si>
  <si>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</si>
  <si>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</si>
  <si>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</si>
  <si>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</si>
  <si>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</si>
  <si>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</si>
  <si>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</si>
  <si>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</si>
  <si>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</si>
  <si>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</si>
  <si>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</si>
  <si>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</si>
  <si>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</si>
  <si>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</si>
  <si>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</si>
  <si>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</si>
  <si>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</si>
  <si>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</si>
  <si>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</si>
  <si>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</si>
  <si>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</si>
  <si>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</si>
  <si>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</si>
  <si>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</si>
  <si>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</si>
  <si>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</si>
  <si>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</si>
  <si>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</si>
  <si>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</si>
  <si>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</si>
  <si>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</si>
  <si>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</si>
  <si>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</si>
  <si>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</si>
  <si>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</si>
  <si>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</si>
  <si>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</si>
  <si>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</si>
  <si>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</si>
  <si>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</si>
  <si>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</si>
  <si>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</si>
  <si>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</si>
  <si>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</si>
  <si>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</si>
  <si>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</si>
  <si>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</si>
  <si>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</si>
  <si>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</si>
  <si>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</si>
  <si>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</si>
  <si>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</si>
  <si>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</si>
  <si>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</si>
  <si>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</si>
  <si>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</si>
  <si>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</si>
  <si>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</si>
  <si>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</si>
  <si>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</si>
  <si>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</si>
  <si>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</si>
  <si>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</si>
  <si>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</si>
  <si>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</si>
  <si>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</si>
  <si>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</si>
  <si>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</si>
  <si>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</si>
  <si>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</si>
  <si>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</si>
  <si>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</si>
  <si>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</si>
  <si>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</si>
  <si>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</si>
  <si>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</si>
  <si>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</si>
  <si>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</si>
  <si>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</si>
  <si>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</si>
  <si>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</si>
  <si>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</si>
  <si>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</si>
  <si>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</si>
  <si>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</si>
  <si>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</si>
  <si>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</si>
  <si>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</si>
  <si>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</si>
  <si>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</si>
  <si>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</si>
  <si>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</si>
  <si>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</si>
  <si>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</si>
  <si>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</si>
  <si>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</si>
  <si>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</si>
  <si>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</si>
  <si>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</si>
  <si>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</si>
  <si>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</si>
  <si>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</si>
  <si>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</si>
  <si>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</si>
  <si>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</si>
  <si>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</si>
  <si>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</si>
  <si>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</si>
  <si>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</si>
  <si>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</si>
  <si>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</si>
  <si>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</si>
  <si>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</si>
  <si>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</si>
  <si>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</si>
  <si>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</si>
  <si>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</si>
  <si>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</si>
  <si>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</si>
  <si>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</si>
  <si>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</si>
  <si>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</si>
  <si>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</si>
  <si>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</si>
  <si>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</si>
  <si>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</si>
  <si>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</si>
  <si>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</si>
  <si>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</si>
  <si>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</si>
  <si>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</si>
  <si>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</si>
  <si>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</si>
  <si>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</si>
  <si>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</si>
  <si>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</si>
  <si>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</si>
  <si>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</si>
  <si>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</si>
  <si>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</si>
  <si>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</si>
  <si>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</si>
  <si>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</si>
  <si>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</si>
  <si>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</si>
  <si>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</si>
  <si>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</si>
  <si>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</si>
  <si>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</si>
  <si>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</si>
  <si>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</si>
  <si>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</si>
  <si>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</si>
  <si>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</si>
  <si>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</si>
  <si>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</si>
  <si>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</si>
  <si>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</si>
  <si>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</si>
  <si>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</si>
  <si>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</si>
  <si>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</si>
  <si>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</si>
  <si>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</si>
  <si>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</si>
  <si>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</si>
  <si>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</si>
  <si>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</si>
  <si>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</si>
  <si>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</si>
  <si>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</si>
  <si>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</si>
  <si>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</si>
  <si>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</si>
  <si>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</si>
  <si>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</si>
  <si>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</si>
  <si>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</si>
  <si>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</si>
  <si>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</si>
  <si>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</si>
  <si>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</si>
  <si>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</si>
  <si>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</si>
  <si>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</si>
  <si>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</si>
  <si>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</si>
  <si>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</si>
  <si>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</si>
  <si>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</si>
  <si>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</si>
  <si>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</si>
  <si>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</si>
  <si>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</si>
  <si>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</si>
  <si>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</si>
  <si>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</si>
  <si>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</si>
  <si>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</si>
  <si>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</si>
  <si>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</si>
  <si>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</si>
  <si>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</si>
  <si>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</si>
  <si>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</si>
  <si>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</si>
  <si>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</si>
  <si>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</si>
  <si>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</si>
  <si>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</si>
  <si>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</si>
  <si>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</si>
  <si>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</si>
  <si>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</si>
  <si>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</si>
  <si>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</si>
  <si>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</si>
  <si>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</si>
  <si>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</si>
  <si>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</si>
  <si>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</si>
  <si>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</si>
  <si>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</si>
  <si>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</si>
  <si>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</si>
  <si>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</si>
  <si>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</si>
  <si>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</si>
  <si>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</si>
  <si>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</si>
  <si>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</si>
  <si>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</si>
  <si>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</si>
  <si>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</si>
  <si>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</si>
  <si>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</si>
  <si>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</si>
  <si>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</si>
  <si>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</si>
  <si>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</si>
  <si>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</si>
  <si>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</si>
  <si>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</si>
  <si>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</si>
  <si>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</si>
  <si>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</si>
  <si>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</si>
  <si>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</si>
  <si>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</si>
  <si>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</si>
  <si>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</si>
  <si>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</si>
  <si>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</si>
  <si>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</si>
  <si>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</si>
  <si>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</si>
  <si>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</si>
  <si>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</si>
  <si>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</si>
  <si>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</si>
  <si>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</si>
  <si>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</si>
  <si>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</si>
  <si>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</si>
  <si>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</si>
  <si>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</si>
  <si>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</si>
  <si>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</si>
  <si>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</si>
  <si>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</si>
  <si>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</si>
  <si>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</si>
  <si>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</si>
  <si>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</si>
  <si>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</si>
  <si>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</si>
  <si>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</si>
  <si>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</si>
  <si>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</si>
  <si>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</si>
  <si>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</si>
  <si>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</si>
  <si>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</si>
  <si>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</si>
  <si>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</si>
  <si>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</si>
  <si>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</si>
  <si>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</si>
  <si>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</si>
  <si>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</si>
  <si>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</si>
  <si>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</si>
  <si>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</si>
  <si>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</si>
  <si>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</si>
  <si>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</si>
  <si>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</si>
  <si>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</si>
  <si>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</si>
  <si>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</si>
  <si>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</si>
  <si>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</si>
  <si>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</si>
  <si>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</si>
  <si>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</si>
  <si>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</si>
  <si>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</si>
  <si>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</si>
  <si>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</si>
  <si>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</si>
  <si>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</si>
  <si>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</si>
  <si>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</si>
  <si>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</si>
  <si>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</si>
  <si>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</si>
  <si>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</si>
  <si>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</si>
  <si>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</si>
  <si>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</si>
  <si>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</si>
  <si>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</si>
  <si>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</si>
  <si>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</si>
  <si>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</si>
  <si>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</si>
  <si>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</si>
  <si>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</si>
  <si>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</si>
  <si>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</si>
  <si>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</si>
  <si>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</si>
  <si>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</si>
  <si>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</si>
  <si>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</si>
  <si>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</si>
  <si>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</si>
  <si>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</si>
  <si>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</si>
  <si>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</si>
  <si>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</si>
  <si>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</si>
  <si>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</si>
  <si>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</si>
  <si>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</si>
  <si>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</si>
  <si>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</si>
  <si>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</si>
  <si>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</si>
  <si>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</si>
  <si>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</si>
  <si>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</si>
  <si>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</si>
  <si>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</si>
  <si>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</si>
  <si>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</si>
  <si>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</si>
  <si>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</si>
  <si>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</si>
  <si>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</si>
  <si>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</si>
  <si>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</si>
  <si>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</si>
  <si>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</si>
  <si>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</si>
  <si>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</si>
  <si>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</si>
  <si>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</si>
  <si>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</si>
  <si>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</si>
  <si>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</si>
  <si>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</si>
  <si>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</si>
  <si>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</si>
  <si>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</si>
  <si>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</si>
  <si>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</si>
  <si>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</si>
  <si>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</si>
  <si>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</si>
  <si>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</si>
  <si>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</si>
  <si>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</si>
  <si>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</si>
  <si>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</si>
  <si>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</si>
  <si>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</si>
  <si>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</si>
  <si>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</si>
  <si>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</si>
  <si>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</si>
  <si>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</si>
  <si>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</si>
  <si>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</si>
  <si>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</si>
  <si>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</si>
  <si>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</si>
  <si>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</si>
  <si>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</si>
  <si>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</si>
  <si>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</si>
  <si>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</si>
  <si>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</si>
  <si>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</si>
  <si>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</si>
  <si>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</si>
  <si>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</si>
  <si>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</si>
  <si>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</si>
  <si>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</si>
  <si>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</si>
  <si>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</si>
  <si>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</si>
  <si>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</si>
  <si>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</si>
  <si>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</si>
  <si>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</si>
  <si>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</si>
  <si>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</si>
  <si>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</si>
  <si>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</si>
  <si>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</si>
  <si>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</si>
  <si>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</si>
  <si>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</si>
  <si>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</si>
  <si>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</si>
  <si>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</si>
  <si>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</si>
  <si>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</si>
  <si>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</si>
  <si>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</si>
  <si>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</si>
  <si>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</si>
  <si>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</si>
  <si>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</si>
  <si>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</si>
  <si>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</si>
  <si>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</si>
  <si>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</si>
  <si>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</si>
  <si>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</si>
  <si>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</si>
  <si>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</si>
  <si>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</si>
  <si>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</si>
  <si>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</si>
  <si>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</si>
  <si>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</si>
  <si>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</si>
  <si>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</si>
  <si>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</si>
  <si>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</si>
  <si>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</si>
  <si>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</si>
  <si>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</si>
  <si>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</si>
  <si>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</si>
  <si>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</si>
  <si>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</si>
  <si>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</si>
  <si>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</si>
  <si>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</si>
  <si>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</si>
  <si>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</si>
  <si>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</si>
  <si>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</si>
  <si>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</si>
  <si>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</si>
  <si>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</si>
  <si>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</si>
  <si>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</si>
  <si>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</si>
  <si>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</si>
  <si>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</si>
  <si>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</si>
  <si>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</si>
  <si>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</si>
  <si>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</si>
  <si>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</si>
  <si>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</si>
  <si>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</si>
  <si>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</si>
  <si>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</si>
  <si>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</si>
  <si>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</si>
  <si>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</si>
  <si>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</si>
  <si>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</si>
  <si>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</si>
  <si>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</si>
  <si>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</si>
  <si>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</si>
  <si>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</si>
  <si>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</si>
  <si>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</si>
  <si>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</si>
  <si>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</si>
  <si>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</si>
  <si>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</si>
  <si>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</si>
  <si>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</si>
  <si>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</si>
  <si>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</si>
  <si>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</si>
  <si>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</si>
  <si>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</si>
  <si>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</si>
  <si>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</si>
  <si>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</si>
  <si>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</si>
  <si>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</si>
  <si>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</si>
  <si>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</si>
  <si>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</si>
  <si>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</si>
  <si>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</si>
  <si>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</si>
  <si>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</si>
  <si>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</si>
  <si>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</si>
  <si>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</si>
  <si>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</si>
  <si>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</si>
  <si>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</si>
  <si>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</si>
  <si>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</si>
  <si>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</si>
  <si>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</si>
  <si>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</si>
  <si>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</si>
  <si>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</si>
  <si>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</si>
  <si>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</si>
  <si>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</si>
  <si>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</si>
  <si>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</si>
  <si>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</si>
  <si>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</si>
  <si>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</si>
  <si>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</si>
  <si>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</si>
  <si>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</si>
  <si>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</si>
  <si>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</si>
  <si>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</si>
  <si>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</si>
  <si>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</si>
  <si>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</si>
  <si>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</si>
  <si>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</si>
  <si>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</si>
  <si>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</si>
  <si>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</si>
  <si>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</si>
  <si>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</si>
  <si>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</si>
  <si>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</si>
  <si>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</si>
  <si>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</si>
  <si>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</si>
  <si>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</si>
  <si>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</si>
  <si>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</si>
  <si>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</si>
  <si>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</si>
  <si>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</si>
  <si>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</si>
  <si>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</si>
  <si>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</si>
  <si>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</si>
  <si>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</si>
  <si>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</si>
  <si>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</si>
  <si>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</si>
  <si>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</si>
  <si>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</si>
  <si>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</si>
  <si>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</si>
  <si>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</si>
  <si>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</si>
  <si>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</si>
  <si>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</si>
  <si>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</si>
  <si>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</si>
  <si>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</si>
  <si>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</si>
  <si>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</si>
  <si>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</si>
  <si>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</si>
  <si>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</si>
  <si>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</si>
  <si>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</si>
  <si>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</si>
  <si>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</si>
  <si>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</si>
  <si>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</si>
  <si>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</si>
  <si>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</si>
  <si>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</si>
  <si>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</si>
  <si>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</si>
  <si>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</si>
  <si>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</si>
  <si>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</si>
  <si>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</si>
  <si>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</si>
  <si>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</si>
  <si>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</si>
  <si>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</si>
  <si>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</si>
  <si>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</si>
  <si>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</si>
  <si>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</si>
  <si>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</si>
  <si>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</si>
  <si>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</si>
  <si>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</si>
  <si>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</si>
  <si>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</si>
  <si>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</si>
  <si>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</si>
  <si>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</si>
  <si>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</si>
  <si>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</si>
  <si>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</si>
  <si>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</si>
  <si>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</si>
  <si>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</si>
  <si>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</si>
  <si>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</si>
  <si>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</si>
  <si>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</si>
  <si>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</si>
  <si>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</si>
  <si>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</si>
  <si>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</si>
  <si>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</si>
  <si>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</si>
  <si>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</si>
  <si>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</si>
  <si>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</si>
  <si>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</si>
  <si>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</si>
  <si>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</si>
  <si>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</si>
  <si>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</si>
  <si>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</si>
  <si>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</si>
  <si>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</si>
  <si>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</si>
  <si>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</si>
  <si>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</si>
  <si>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</si>
  <si>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</si>
  <si>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</si>
  <si>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</si>
  <si>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</si>
  <si>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</si>
  <si>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</si>
  <si>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</si>
  <si>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</si>
  <si>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</si>
  <si>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</si>
  <si>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</si>
  <si>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</si>
  <si>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</si>
  <si>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</si>
  <si>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</si>
  <si>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</si>
  <si>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</si>
  <si>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</si>
  <si>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</si>
  <si>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</si>
  <si>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</si>
  <si>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</si>
  <si>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</si>
  <si>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</si>
  <si>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</si>
  <si>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</si>
  <si>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</si>
  <si>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</si>
  <si>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</si>
  <si>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</si>
  <si>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</si>
  <si>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</si>
  <si>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</si>
  <si>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</si>
  <si>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</si>
  <si>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</si>
  <si>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</si>
  <si>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</si>
  <si>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</si>
  <si>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</si>
  <si>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</si>
  <si>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</si>
  <si>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</si>
  <si>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</si>
  <si>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</si>
  <si>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</si>
  <si>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</si>
  <si>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</si>
  <si>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</si>
  <si>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</si>
  <si>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</si>
  <si>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</si>
  <si>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</si>
  <si>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</si>
  <si>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</si>
  <si>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</si>
  <si>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</si>
  <si>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</si>
  <si>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</si>
  <si>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</si>
  <si>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</si>
  <si>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</si>
  <si>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</si>
  <si>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</si>
  <si>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</si>
  <si>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</si>
  <si>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</si>
  <si>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</si>
  <si>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</si>
  <si>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</si>
  <si>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</si>
  <si>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</si>
  <si>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</si>
  <si>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</si>
  <si>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</si>
  <si>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</si>
  <si>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</si>
  <si>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</si>
  <si>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</si>
  <si>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</si>
  <si>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</si>
  <si>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</si>
  <si>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</si>
  <si>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</si>
  <si>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</si>
  <si>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</si>
  <si>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</si>
  <si>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</si>
  <si>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</si>
  <si>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</si>
  <si>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</si>
  <si>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</si>
  <si>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</si>
  <si>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</si>
  <si>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</si>
  <si>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</si>
  <si>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</si>
  <si>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</si>
  <si>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</si>
  <si>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</si>
  <si>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</si>
  <si>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</si>
  <si>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</si>
  <si>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</si>
  <si>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</si>
  <si>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</si>
  <si>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</si>
  <si>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</si>
  <si>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</si>
  <si>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</si>
  <si>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</si>
  <si>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</si>
  <si>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</si>
  <si>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</si>
  <si>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</si>
  <si>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</si>
  <si>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</si>
  <si>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</si>
  <si>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</si>
  <si>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</si>
  <si>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</si>
  <si>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</si>
  <si>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</si>
  <si>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</si>
  <si>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</si>
  <si>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</si>
  <si>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</si>
  <si>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</si>
  <si>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</si>
  <si>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</si>
  <si>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</si>
  <si>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</si>
  <si>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</si>
  <si>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</si>
  <si>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</si>
  <si>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</si>
  <si>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</si>
  <si>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</si>
  <si>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</si>
  <si>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</si>
  <si>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</si>
  <si>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</si>
  <si>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</si>
  <si>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</si>
  <si>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</si>
  <si>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</si>
  <si>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</si>
  <si>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</si>
  <si>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</si>
  <si>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</si>
  <si>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</si>
  <si>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</si>
  <si>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</si>
  <si>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</si>
  <si>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</si>
  <si>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</si>
  <si>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</si>
  <si>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</si>
  <si>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</si>
  <si>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</si>
  <si>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</si>
  <si>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</si>
  <si>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</si>
  <si>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</si>
  <si>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</si>
  <si>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</si>
  <si>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</si>
  <si>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</si>
  <si>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</si>
  <si>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</si>
  <si>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</si>
  <si>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</si>
  <si>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</si>
  <si>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</si>
  <si>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</si>
  <si>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</si>
  <si>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</si>
  <si>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</si>
  <si>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</si>
  <si>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</si>
  <si>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</si>
  <si>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</si>
  <si>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</si>
  <si>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</si>
  <si>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</si>
  <si>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</si>
  <si>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</si>
  <si>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</si>
  <si>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</si>
  <si>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</si>
  <si>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</si>
  <si>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</si>
  <si>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</si>
  <si>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</si>
  <si>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</si>
  <si>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</si>
  <si>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</si>
  <si>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</si>
  <si>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</si>
  <si>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</si>
  <si>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</si>
  <si>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</si>
  <si>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</si>
  <si>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</si>
  <si>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</si>
  <si>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</si>
  <si>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</si>
  <si>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</si>
  <si>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</si>
  <si>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</si>
  <si>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</si>
  <si>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</si>
  <si>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</si>
  <si>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</si>
  <si>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</si>
  <si>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</si>
  <si>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</si>
  <si>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</si>
  <si>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</si>
  <si>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</si>
  <si>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</si>
  <si>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</si>
  <si>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</si>
  <si>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</si>
  <si>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</si>
  <si>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</si>
  <si>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</si>
  <si>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</si>
  <si>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</si>
  <si>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</si>
  <si>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</si>
  <si>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</si>
  <si>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</si>
  <si>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</si>
  <si>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</si>
  <si>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</si>
  <si>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</si>
  <si>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</si>
  <si>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</si>
  <si>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</si>
  <si>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</si>
  <si>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</si>
  <si>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</si>
  <si>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</si>
  <si>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</si>
  <si>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</si>
  <si>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</si>
  <si>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</si>
  <si>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</si>
  <si>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</si>
  <si>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</si>
  <si>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</si>
  <si>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</si>
  <si>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</si>
  <si>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</si>
  <si>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</si>
  <si>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</si>
  <si>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</si>
  <si>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</si>
  <si>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</si>
  <si>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</si>
  <si>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</si>
  <si>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</si>
  <si>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</si>
  <si>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</si>
  <si>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</si>
  <si>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</si>
  <si>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</si>
  <si>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</si>
  <si>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</si>
  <si>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</si>
  <si>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</si>
  <si>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</si>
  <si>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</si>
  <si>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</si>
  <si>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</si>
  <si>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</si>
  <si>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</si>
  <si>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</si>
  <si>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</si>
  <si>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</si>
  <si>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</si>
  <si>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</si>
  <si>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</si>
  <si>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</si>
  <si>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</si>
  <si>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</si>
  <si>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</si>
  <si>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</si>
  <si>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</si>
  <si>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</si>
  <si>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</si>
  <si>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</si>
  <si>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</si>
  <si>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</si>
  <si>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</si>
  <si>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</si>
  <si>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</si>
  <si>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</si>
  <si>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</si>
  <si>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</si>
  <si>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</si>
  <si>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</si>
  <si>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</si>
  <si>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</si>
  <si>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</si>
  <si>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</si>
  <si>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</si>
  <si>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</si>
  <si>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</si>
  <si>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</si>
  <si>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</si>
  <si>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</si>
  <si>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</si>
  <si>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</si>
  <si>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</si>
  <si>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</si>
  <si>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</si>
  <si>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</si>
  <si>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</si>
  <si>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</si>
  <si>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</si>
  <si>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</si>
  <si>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</si>
  <si>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</si>
  <si>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</si>
  <si>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</si>
  <si>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</si>
  <si>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</si>
  <si>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</si>
  <si>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</si>
  <si>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</si>
  <si>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</si>
  <si>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</si>
  <si>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</si>
  <si>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</si>
  <si>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</si>
  <si>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</si>
  <si>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</si>
  <si>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</si>
  <si>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</si>
  <si>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</si>
  <si>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</si>
  <si>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</si>
  <si>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</si>
  <si>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</si>
  <si>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</si>
  <si>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</si>
  <si>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</si>
  <si>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</si>
  <si>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</si>
  <si>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</si>
  <si>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</si>
  <si>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</si>
  <si>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</si>
  <si>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</si>
  <si>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</si>
  <si>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</si>
  <si>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</si>
  <si>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</si>
  <si>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</si>
  <si>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</si>
  <si>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</si>
  <si>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</si>
  <si>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</si>
  <si>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</si>
  <si>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</si>
  <si>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</si>
  <si>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</si>
  <si>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</si>
  <si>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</si>
  <si>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</si>
  <si>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</si>
  <si>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</si>
  <si>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</si>
  <si>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</si>
  <si>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</si>
  <si>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</si>
  <si>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</si>
  <si>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</si>
  <si>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</si>
  <si>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</si>
  <si>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</si>
  <si>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</si>
  <si>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</si>
  <si>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</si>
  <si>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</si>
  <si>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</si>
  <si>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</si>
  <si>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</si>
  <si>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</si>
  <si>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</si>
  <si>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</si>
  <si>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</si>
  <si>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</si>
  <si>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</si>
  <si>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</si>
  <si>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</si>
  <si>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</si>
  <si>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</si>
  <si>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</si>
  <si>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</si>
  <si>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</si>
  <si>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</si>
  <si>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</si>
  <si>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</si>
  <si>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</si>
  <si>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</si>
  <si>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</si>
  <si>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</si>
  <si>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</si>
  <si>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</si>
  <si>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</si>
  <si>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</si>
  <si>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</si>
  <si>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</si>
  <si>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</si>
  <si>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</si>
  <si>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</si>
  <si>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</si>
  <si>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</si>
  <si>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</si>
  <si>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</si>
  <si>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</si>
  <si>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</si>
  <si>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</si>
  <si>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</si>
  <si>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</si>
  <si>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</si>
  <si>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</si>
  <si>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</si>
  <si>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</si>
  <si>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</si>
  <si>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</si>
  <si>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</si>
  <si>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</si>
  <si>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</si>
  <si>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</si>
  <si>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</si>
  <si>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</si>
  <si>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</si>
  <si>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</si>
  <si>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</si>
  <si>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</si>
  <si>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</si>
  <si>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</si>
  <si>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</si>
  <si>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</si>
  <si>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</si>
  <si>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</si>
  <si>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</si>
  <si>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</si>
  <si>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</si>
  <si>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</si>
  <si>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</si>
  <si>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</si>
  <si>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</si>
  <si>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</si>
  <si>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</si>
  <si>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</si>
  <si>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</si>
  <si>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</si>
  <si>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</si>
  <si>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</si>
  <si>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</si>
  <si>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</si>
  <si>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</si>
  <si>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</si>
  <si>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</si>
  <si>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</si>
  <si>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</si>
  <si>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</si>
  <si>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</si>
  <si>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</si>
  <si>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</si>
  <si>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</si>
  <si>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</si>
  <si>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</si>
  <si>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</si>
  <si>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</si>
  <si>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</si>
  <si>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</si>
  <si>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</si>
  <si>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</si>
  <si>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</si>
  <si>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</si>
  <si>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</si>
  <si>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</si>
  <si>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</si>
  <si>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</si>
  <si>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</si>
  <si>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</si>
  <si>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</si>
  <si>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</si>
  <si>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</si>
  <si>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</si>
  <si>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</si>
  <si>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</si>
  <si>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</si>
  <si>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</si>
  <si>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</si>
  <si>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</si>
  <si>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</si>
  <si>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</si>
  <si>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</si>
  <si>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</si>
  <si>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</si>
  <si>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</si>
  <si>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</si>
  <si>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</si>
  <si>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</si>
  <si>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</si>
  <si>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</si>
  <si>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</si>
  <si>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</si>
  <si>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</si>
  <si>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</si>
  <si>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</si>
  <si>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</si>
  <si>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</si>
  <si>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</si>
  <si>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</si>
  <si>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</si>
  <si>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</si>
  <si>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</si>
  <si>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</si>
  <si>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</si>
  <si>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</si>
  <si>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</si>
  <si>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</si>
  <si>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</si>
  <si>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</si>
  <si>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</si>
  <si>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</si>
  <si>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</si>
  <si>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</si>
  <si>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</si>
  <si>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</si>
  <si>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</si>
  <si>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</si>
  <si>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</si>
  <si>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</si>
  <si>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</si>
  <si>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</si>
  <si>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</si>
  <si>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</si>
  <si>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</si>
  <si>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</si>
  <si>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</si>
  <si>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</si>
  <si>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</si>
  <si>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</si>
  <si>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</si>
  <si>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</si>
  <si>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</si>
  <si>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</si>
  <si>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</si>
  <si>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</si>
  <si>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</si>
  <si>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</si>
  <si>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</si>
  <si>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</si>
  <si>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</si>
  <si>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</si>
  <si>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</si>
  <si>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</si>
  <si>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</si>
  <si>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</si>
  <si>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</si>
  <si>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</si>
  <si>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</si>
  <si>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</si>
  <si>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</si>
  <si>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</si>
  <si>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</si>
  <si>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</si>
  <si>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</si>
  <si>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</si>
  <si>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</si>
  <si>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</si>
  <si>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</si>
  <si>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</si>
  <si>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</si>
  <si>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</si>
  <si>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</si>
  <si>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</si>
  <si>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</si>
  <si>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</si>
  <si>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</si>
  <si>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</si>
  <si>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</si>
  <si>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</si>
  <si>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</si>
  <si>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</si>
  <si>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</si>
  <si>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</si>
  <si>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</si>
  <si>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</si>
  <si>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</si>
  <si>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</si>
  <si>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</si>
  <si>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</si>
  <si>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</si>
  <si>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</si>
  <si>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</si>
  <si>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</si>
  <si>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</si>
  <si>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</si>
  <si>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</si>
  <si>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</si>
  <si>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</si>
  <si>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</si>
  <si>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</si>
  <si>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</si>
  <si>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</si>
  <si>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</si>
  <si>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</si>
  <si>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</si>
  <si>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</si>
  <si>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</si>
  <si>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</si>
  <si>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</si>
  <si>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</si>
  <si>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</si>
  <si>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</si>
  <si>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</si>
  <si>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</si>
  <si>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</si>
  <si>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</si>
  <si>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</si>
  <si>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</si>
  <si>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</si>
  <si>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</si>
  <si>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</si>
  <si>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</si>
  <si>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</si>
  <si>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</si>
  <si>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</si>
  <si>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</si>
  <si>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</si>
  <si>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</si>
  <si>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</si>
  <si>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</si>
  <si>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</si>
  <si>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</si>
  <si>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</si>
  <si>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</si>
  <si>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</si>
  <si>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</si>
  <si>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</si>
  <si>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</si>
  <si>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</si>
  <si>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</si>
  <si>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</si>
  <si>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</si>
  <si>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</si>
  <si>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</si>
  <si>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</si>
  <si>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</si>
  <si>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</si>
  <si>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</si>
  <si>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</si>
  <si>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</si>
  <si>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</si>
  <si>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</si>
  <si>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</si>
  <si>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</si>
  <si>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</si>
  <si>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</si>
  <si>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</si>
  <si>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</si>
  <si>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</si>
  <si>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</si>
  <si>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</si>
  <si>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</si>
  <si>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</si>
  <si>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</si>
  <si>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</si>
  <si>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</si>
  <si>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</si>
  <si>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</si>
  <si>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</si>
  <si>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</si>
  <si>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</si>
  <si>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</si>
  <si>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</si>
  <si>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</si>
  <si>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</si>
  <si>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</si>
  <si>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</si>
  <si>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</si>
  <si>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</si>
  <si>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</si>
  <si>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</si>
  <si>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</si>
  <si>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</si>
  <si>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</si>
  <si>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</si>
  <si>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</si>
  <si>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</si>
  <si>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</si>
  <si>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</si>
  <si>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</si>
  <si>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</si>
  <si>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</si>
  <si>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</si>
  <si>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</si>
  <si>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</si>
  <si>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</si>
  <si>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</si>
  <si>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</si>
  <si>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</si>
  <si>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</si>
  <si>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</si>
  <si>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</si>
  <si>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</si>
  <si>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</si>
  <si>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</si>
  <si>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</si>
  <si>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</si>
  <si>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</si>
  <si>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</si>
  <si>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</si>
  <si>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</si>
  <si>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</si>
  <si>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</si>
  <si>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</si>
  <si>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</si>
  <si>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</si>
  <si>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</si>
  <si>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</si>
  <si>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</si>
  <si>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</si>
  <si>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</si>
  <si>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</si>
  <si>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</si>
  <si>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</si>
  <si>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</si>
  <si>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</si>
  <si>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</si>
  <si>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</si>
  <si>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</si>
  <si>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</si>
  <si>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</si>
  <si>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</si>
  <si>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</si>
  <si>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</si>
  <si>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</si>
  <si>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</si>
  <si>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</si>
  <si>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</si>
  <si>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</si>
  <si>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</si>
  <si>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</si>
  <si>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</si>
  <si>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</si>
  <si>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</si>
  <si>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</si>
  <si>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</si>
  <si>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</si>
  <si>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</si>
  <si>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</si>
  <si>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</si>
  <si>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</si>
  <si>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</si>
  <si>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</si>
  <si>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</si>
  <si>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</si>
  <si>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</si>
  <si>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</si>
  <si>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</si>
  <si>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</si>
  <si>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</si>
  <si>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</si>
  <si>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</si>
  <si>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</si>
  <si>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</si>
  <si>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</si>
  <si>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</si>
  <si>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</si>
  <si>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</si>
  <si>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</si>
  <si>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</si>
  <si>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</si>
  <si>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</si>
  <si>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</si>
  <si>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</si>
  <si>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</si>
  <si>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</si>
  <si>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</si>
  <si>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</si>
  <si>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</si>
  <si>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</si>
  <si>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</si>
  <si>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</si>
  <si>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</si>
  <si>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</si>
  <si>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</si>
  <si>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</si>
  <si>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</si>
  <si>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</si>
  <si>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</si>
  <si>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</si>
  <si>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</si>
  <si>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</si>
  <si>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</si>
  <si>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</si>
  <si>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</si>
  <si>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</si>
  <si>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</si>
  <si>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</si>
  <si>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</si>
  <si>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</si>
  <si>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</si>
  <si>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</si>
  <si>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</si>
  <si>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</si>
  <si>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</si>
  <si>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</si>
  <si>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</si>
  <si>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</si>
  <si>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</si>
  <si>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</si>
  <si>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</si>
  <si>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</si>
  <si>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</si>
  <si>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</si>
  <si>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</si>
  <si>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</si>
  <si>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</si>
  <si>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</si>
  <si>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</si>
  <si>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</si>
  <si>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</si>
  <si>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</si>
  <si>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</si>
  <si>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</si>
  <si>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</si>
  <si>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</si>
  <si>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</si>
  <si>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</si>
  <si>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</si>
  <si>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</si>
  <si>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</si>
  <si>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</si>
  <si>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</si>
  <si>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</si>
  <si>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</si>
  <si>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</si>
  <si>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</si>
  <si>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</si>
  <si>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</si>
  <si>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</si>
  <si>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</si>
  <si>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</si>
  <si>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</si>
  <si>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</si>
  <si>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</si>
  <si>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</si>
  <si>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</si>
  <si>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</si>
  <si>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</si>
  <si>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</si>
  <si>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</si>
  <si>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</si>
  <si>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</si>
  <si>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</si>
  <si>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</si>
  <si>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</si>
  <si>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</si>
  <si>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</si>
  <si>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</si>
  <si>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</si>
  <si>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</si>
  <si>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</si>
  <si>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</si>
  <si>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</si>
  <si>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</si>
  <si>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</si>
  <si>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</si>
  <si>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</si>
  <si>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</si>
  <si>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</si>
  <si>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</si>
  <si>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</si>
  <si>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</si>
  <si>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</si>
  <si>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</si>
  <si>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</si>
  <si>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</si>
  <si>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</si>
  <si>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</si>
  <si>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</si>
  <si>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</si>
  <si>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</si>
  <si>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</si>
  <si>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</si>
  <si>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</si>
  <si>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</si>
  <si>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</si>
  <si>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</si>
  <si>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</si>
  <si>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</si>
  <si>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</si>
  <si>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</si>
  <si>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</si>
  <si>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</si>
  <si>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</si>
  <si>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</si>
  <si>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</si>
  <si>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</si>
  <si>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</si>
  <si>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</si>
  <si>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</si>
  <si>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</si>
  <si>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</si>
  <si>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</si>
  <si>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</si>
  <si>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</si>
  <si>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</si>
  <si>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</si>
  <si>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</si>
  <si>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</si>
  <si>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</si>
  <si>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</si>
  <si>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</si>
  <si>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</si>
  <si>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</si>
  <si>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</si>
  <si>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</si>
  <si>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</si>
  <si>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</si>
  <si>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</si>
  <si>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</si>
  <si>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</si>
  <si>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</si>
  <si>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</si>
  <si>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</si>
  <si>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</si>
  <si>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</si>
  <si>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</si>
  <si>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</si>
  <si>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</si>
  <si>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</si>
  <si>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</si>
  <si>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</si>
  <si>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</si>
  <si>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</si>
  <si>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</si>
  <si>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</si>
  <si>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</si>
  <si>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</si>
  <si>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</si>
  <si>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</si>
  <si>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</si>
  <si>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</si>
  <si>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</si>
  <si>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</si>
  <si>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</si>
  <si>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</si>
  <si>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</si>
  <si>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</si>
  <si>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</si>
  <si>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</si>
  <si>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</si>
  <si>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</si>
  <si>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</si>
  <si>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</si>
  <si>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</si>
  <si>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</si>
  <si>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</si>
  <si>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</si>
  <si>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</si>
  <si>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</si>
  <si>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</si>
  <si>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</si>
  <si>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</si>
  <si>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</si>
  <si>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</si>
  <si>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</si>
  <si>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</si>
  <si>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</si>
  <si>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</si>
  <si>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</si>
  <si>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</si>
  <si>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</si>
  <si>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</si>
  <si>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</si>
  <si>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</si>
  <si>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</si>
  <si>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</si>
  <si>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</si>
  <si>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</si>
  <si>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</si>
  <si>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</si>
  <si>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</si>
  <si>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</si>
  <si>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</si>
  <si>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</si>
  <si>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</si>
  <si>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</si>
  <si>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</si>
  <si>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</si>
  <si>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</si>
  <si>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</si>
  <si>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</si>
  <si>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</si>
  <si>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</si>
  <si>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</si>
  <si>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</si>
  <si>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</si>
  <si>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</si>
  <si>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</si>
  <si>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</si>
  <si>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</si>
  <si>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</si>
  <si>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</si>
  <si>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</si>
  <si>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</si>
  <si>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</si>
  <si>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</si>
  <si>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</si>
  <si>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</si>
  <si>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</si>
  <si>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</si>
  <si>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</si>
  <si>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</si>
  <si>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</si>
  <si>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</si>
  <si>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</si>
  <si>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</si>
  <si>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</si>
  <si>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</si>
  <si>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</si>
  <si>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</si>
  <si>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</si>
  <si>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</si>
  <si>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</si>
  <si>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</si>
  <si>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</si>
  <si>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</si>
  <si>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</si>
  <si>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</si>
  <si>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</si>
  <si>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</si>
  <si>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</si>
  <si>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</si>
  <si>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</si>
  <si>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</si>
  <si>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</si>
  <si>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</si>
  <si>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</si>
  <si>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</si>
  <si>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</si>
  <si>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</si>
  <si>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</si>
  <si>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</si>
  <si>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</si>
  <si>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</si>
  <si>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</si>
  <si>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</si>
  <si>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</si>
  <si>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</si>
  <si>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</si>
  <si>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</si>
  <si>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</si>
  <si>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</si>
  <si>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</si>
  <si>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</si>
  <si>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</si>
  <si>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</si>
  <si>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</si>
  <si>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</si>
  <si>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</si>
  <si>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</si>
  <si>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</si>
  <si>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</si>
  <si>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</si>
  <si>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</si>
  <si>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</si>
  <si>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</si>
  <si>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</si>
  <si>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</si>
  <si>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</si>
  <si>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</si>
  <si>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</si>
  <si>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</si>
  <si>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</si>
  <si>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</si>
  <si>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</si>
  <si>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</si>
  <si>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</si>
  <si>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</si>
  <si>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</si>
  <si>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</si>
  <si>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</si>
  <si>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</si>
  <si>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</si>
  <si>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</si>
  <si>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</si>
  <si>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</si>
  <si>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</si>
  <si>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</si>
  <si>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</si>
  <si>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</si>
  <si>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</si>
  <si>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</si>
  <si>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</si>
  <si>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</si>
  <si>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</si>
  <si>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</si>
  <si>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</si>
  <si>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</si>
  <si>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</si>
  <si>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</si>
  <si>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</si>
  <si>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</si>
  <si>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</si>
  <si>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</si>
  <si>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</si>
  <si>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</si>
  <si>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</si>
  <si>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</si>
  <si>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</si>
  <si>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</si>
  <si>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</si>
  <si>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</si>
  <si>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</si>
  <si>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</si>
  <si>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</si>
  <si>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</si>
  <si>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</si>
  <si>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</si>
  <si>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</si>
  <si>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</si>
  <si>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</si>
  <si>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</si>
  <si>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</si>
  <si>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</si>
  <si>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</si>
  <si>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</si>
  <si>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</si>
  <si>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</si>
  <si>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</si>
  <si>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</si>
  <si>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</si>
  <si>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</si>
  <si>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</si>
  <si>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</si>
  <si>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</si>
  <si>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</si>
  <si>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</si>
  <si>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</si>
  <si>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</si>
  <si>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</si>
  <si>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</si>
  <si>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</si>
  <si>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</si>
  <si>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</si>
  <si>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</si>
  <si>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</si>
  <si>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</si>
  <si>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</si>
  <si>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</si>
  <si>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</si>
  <si>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</si>
  <si>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</si>
  <si>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</si>
  <si>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</si>
  <si>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</si>
  <si>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</si>
  <si>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</si>
  <si>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</si>
  <si>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</si>
  <si>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</si>
  <si>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</si>
  <si>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</si>
  <si>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</si>
  <si>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</si>
  <si>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</si>
  <si>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</si>
  <si>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</si>
  <si>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</si>
  <si>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</si>
  <si>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</si>
  <si>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</si>
  <si>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</si>
  <si>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</si>
  <si>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</si>
  <si>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</si>
  <si>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</si>
  <si>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</si>
  <si>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</si>
  <si>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</si>
  <si>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</si>
  <si>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</si>
  <si>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</si>
  <si>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</si>
  <si>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</si>
  <si>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</si>
  <si>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</si>
  <si>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</si>
  <si>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</si>
  <si>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</si>
  <si>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</si>
  <si>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</si>
  <si>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</si>
  <si>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</si>
  <si>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</si>
  <si>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</si>
  <si>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</si>
  <si>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</si>
  <si>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</si>
  <si>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</si>
  <si>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</si>
  <si>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</si>
  <si>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</si>
  <si>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</si>
  <si>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</si>
  <si>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</si>
  <si>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</si>
  <si>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</si>
  <si>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</si>
  <si>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</si>
  <si>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</si>
  <si>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</si>
  <si>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</si>
  <si>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</si>
  <si>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</si>
  <si>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</si>
  <si>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</si>
  <si>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</si>
  <si>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</si>
  <si>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</si>
  <si>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</si>
  <si>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</si>
  <si>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</si>
  <si>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</si>
  <si>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</si>
  <si>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</si>
  <si>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</si>
  <si>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</si>
  <si>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</si>
  <si>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</si>
  <si>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</si>
  <si>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</si>
  <si>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</si>
  <si>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</si>
  <si>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</si>
  <si>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</si>
  <si>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</si>
  <si>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</si>
  <si>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</si>
  <si>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</si>
  <si>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</si>
  <si>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</si>
  <si>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</si>
  <si>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</si>
  <si>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</si>
  <si>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</si>
  <si>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</si>
  <si>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</si>
  <si>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</si>
  <si>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</si>
  <si>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</si>
  <si>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</si>
  <si>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</si>
  <si>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</si>
  <si>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</si>
  <si>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</si>
  <si>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</si>
  <si>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</si>
  <si>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</si>
  <si>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</si>
  <si>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</si>
  <si>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</si>
  <si>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</si>
  <si>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</si>
  <si>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</si>
  <si>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</si>
  <si>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</si>
  <si>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</si>
  <si>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</si>
  <si>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</si>
  <si>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</si>
  <si>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</si>
  <si>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</si>
  <si>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</si>
  <si>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</si>
  <si>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</si>
  <si>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</si>
  <si>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</si>
  <si>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</si>
  <si>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</si>
  <si>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</si>
  <si>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</si>
  <si>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</si>
  <si>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</si>
  <si>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</si>
  <si>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</si>
  <si>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</si>
  <si>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</si>
  <si>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</si>
  <si>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</si>
  <si>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</si>
  <si>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</si>
  <si>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</si>
  <si>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</si>
  <si>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</si>
  <si>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</si>
  <si>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</si>
  <si>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</si>
  <si>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</si>
  <si>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</si>
  <si>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</si>
  <si>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</si>
  <si>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</si>
  <si>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</si>
  <si>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</si>
  <si>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</si>
  <si>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</si>
  <si>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</si>
  <si>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</si>
  <si>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</si>
  <si>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</si>
  <si>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</si>
  <si>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</si>
  <si>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</si>
  <si>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</si>
  <si>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</si>
  <si>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</si>
  <si>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</si>
  <si>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</si>
  <si>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</si>
  <si>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</si>
  <si>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</si>
  <si>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</si>
  <si>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</si>
  <si>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</si>
  <si>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</si>
  <si>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</si>
  <si>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</si>
  <si>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</si>
  <si>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</si>
  <si>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</si>
  <si>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</si>
  <si>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</si>
  <si>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</si>
  <si>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</si>
  <si>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</si>
  <si>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</si>
  <si>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</si>
  <si>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</si>
  <si>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</si>
  <si>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</si>
  <si>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</si>
  <si>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</si>
  <si>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</si>
  <si>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</si>
  <si>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</si>
  <si>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</si>
  <si>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</si>
  <si>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</si>
  <si>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</si>
  <si>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</si>
  <si>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</si>
  <si>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</si>
  <si>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</si>
  <si>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</si>
  <si>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</si>
  <si>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</si>
  <si>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</si>
  <si>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</si>
  <si>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</si>
  <si>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</si>
  <si>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</si>
  <si>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</si>
  <si>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</si>
  <si>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</si>
  <si>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</si>
  <si>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</si>
  <si>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</si>
  <si>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</si>
  <si>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</si>
  <si>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</si>
  <si>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</si>
  <si>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</si>
  <si>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</si>
  <si>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</si>
  <si>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</si>
  <si>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</si>
  <si>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</si>
  <si>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</si>
  <si>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</si>
  <si>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</si>
  <si>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</si>
  <si>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</si>
  <si>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</si>
  <si>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</si>
  <si>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</si>
  <si>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</si>
  <si>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</si>
  <si>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</si>
  <si>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</si>
  <si>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</si>
  <si>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</si>
  <si>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</si>
  <si>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</si>
  <si>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</si>
  <si>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</si>
  <si>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</si>
  <si>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</si>
  <si>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</si>
  <si>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</si>
  <si>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</si>
  <si>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</si>
  <si>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</si>
  <si>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</si>
  <si>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</si>
  <si>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</si>
  <si>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</si>
  <si>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</si>
  <si>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</si>
  <si>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</si>
  <si>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</si>
  <si>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</si>
  <si>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</si>
  <si>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</si>
  <si>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</si>
  <si>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</si>
  <si>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</si>
  <si>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</si>
  <si>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</si>
  <si>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</si>
  <si>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</si>
  <si>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</si>
  <si>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</si>
  <si>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</si>
  <si>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</si>
  <si>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</si>
  <si>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</si>
  <si>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</si>
  <si>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</si>
  <si>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</si>
  <si>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</si>
  <si>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</si>
  <si>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</si>
  <si>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</si>
  <si>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</si>
  <si>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</si>
  <si>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</si>
  <si>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</si>
  <si>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</si>
  <si>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</si>
  <si>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</si>
  <si>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</si>
  <si>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</si>
  <si>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</si>
  <si>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</si>
  <si>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</si>
  <si>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</si>
  <si>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</si>
  <si>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</si>
  <si>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</si>
  <si>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</si>
  <si>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</si>
  <si>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</si>
  <si>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</si>
  <si>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</si>
  <si>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</si>
  <si>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</si>
  <si>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</si>
  <si>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</si>
  <si>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</si>
  <si>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</si>
  <si>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</si>
  <si>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</si>
  <si>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</si>
  <si>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</si>
  <si>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</si>
  <si>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</si>
  <si>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</si>
  <si>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</si>
  <si>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</si>
  <si>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</si>
  <si>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</si>
  <si>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</si>
  <si>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</si>
  <si>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</si>
  <si>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</si>
  <si>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</si>
  <si>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</si>
  <si>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</si>
  <si>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</si>
  <si>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</si>
  <si>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</si>
  <si>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</si>
  <si>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</si>
  <si>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</si>
  <si>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</si>
  <si>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</si>
  <si>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</si>
  <si>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</si>
  <si>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</si>
  <si>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</si>
  <si>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</si>
  <si>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</si>
  <si>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</si>
  <si>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</si>
  <si>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</si>
  <si>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</si>
  <si>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</si>
  <si>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</si>
  <si>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</si>
  <si>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</si>
  <si>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</si>
  <si>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</si>
  <si>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</si>
  <si>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</si>
  <si>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</si>
  <si>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</si>
  <si>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</si>
  <si>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</si>
  <si>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</si>
  <si>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</si>
  <si>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</si>
  <si>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</si>
  <si>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</si>
  <si>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</si>
  <si>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</si>
  <si>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</si>
  <si>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</si>
  <si>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</si>
  <si>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</si>
  <si>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</si>
  <si>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</si>
  <si>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</si>
  <si>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</si>
  <si>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</si>
  <si>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</si>
  <si>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</si>
  <si>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</si>
  <si>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</si>
  <si>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</si>
  <si>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</si>
  <si>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</si>
  <si>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</si>
  <si>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</si>
  <si>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</si>
  <si>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</si>
  <si>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</si>
  <si>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</si>
  <si>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</si>
  <si>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</si>
  <si>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</si>
  <si>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</si>
  <si>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</si>
  <si>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</si>
  <si>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</si>
  <si>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</si>
  <si>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</si>
  <si>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</si>
  <si>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</si>
  <si>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</si>
  <si>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</si>
  <si>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</si>
  <si>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</si>
  <si>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</si>
  <si>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</si>
  <si>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</si>
  <si>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</si>
  <si>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</si>
  <si>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</si>
  <si>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</si>
  <si>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</si>
  <si>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</si>
  <si>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</si>
  <si>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</si>
  <si>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</si>
  <si>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</si>
  <si>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</si>
  <si>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</si>
  <si>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</si>
  <si>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</si>
  <si>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</si>
  <si>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</si>
  <si>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</si>
  <si>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</si>
  <si>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</si>
  <si>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</si>
  <si>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</si>
  <si>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</si>
  <si>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</si>
  <si>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</si>
  <si>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</si>
  <si>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</si>
  <si>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</si>
  <si>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</si>
  <si>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</si>
  <si>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</si>
  <si>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</si>
  <si>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</si>
  <si>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</si>
  <si>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</si>
  <si>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</si>
  <si>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</si>
  <si>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</si>
  <si>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</si>
  <si>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</si>
  <si>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</si>
  <si>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</si>
  <si>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</si>
  <si>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</si>
  <si>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</si>
  <si>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</si>
  <si>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</si>
  <si>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</si>
  <si>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</si>
  <si>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</si>
  <si>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</si>
  <si>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</si>
  <si>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</si>
  <si>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</si>
  <si>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</si>
  <si>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</si>
  <si>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</si>
  <si>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</si>
  <si>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</si>
  <si>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</si>
  <si>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</si>
  <si>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</si>
  <si>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</si>
  <si>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</si>
  <si>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</si>
  <si>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</si>
  <si>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</si>
  <si>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</si>
  <si>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</si>
  <si>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</si>
  <si>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</si>
  <si>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</si>
  <si>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</si>
  <si>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</si>
  <si>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</si>
  <si>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</si>
  <si>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</si>
  <si>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</si>
  <si>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</si>
  <si>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</si>
  <si>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</si>
  <si>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</si>
  <si>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</si>
  <si>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</si>
  <si>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</si>
  <si>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</si>
  <si>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</si>
  <si>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</si>
  <si>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</si>
  <si>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</si>
  <si>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</si>
  <si>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</si>
  <si>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</si>
  <si>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</si>
  <si>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</si>
  <si>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</si>
  <si>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</si>
  <si>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</si>
  <si>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</si>
  <si>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</si>
  <si>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</si>
  <si>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</si>
  <si>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</si>
  <si>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</si>
  <si>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</si>
  <si>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</si>
  <si>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</si>
  <si>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</si>
  <si>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</si>
  <si>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</si>
  <si>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</si>
  <si>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</si>
  <si>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</si>
  <si>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</si>
  <si>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</si>
  <si>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</si>
  <si>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</si>
  <si>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</si>
  <si>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</si>
  <si>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</si>
  <si>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</si>
  <si>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</si>
  <si>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</si>
  <si>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</si>
  <si>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</si>
  <si>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</si>
  <si>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</si>
  <si>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</si>
  <si>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</si>
  <si>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</si>
  <si>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</si>
  <si>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</si>
  <si>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</si>
  <si>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</si>
  <si>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</si>
  <si>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</si>
  <si>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</si>
  <si>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</si>
  <si>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</si>
  <si>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</si>
  <si>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</si>
  <si>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</si>
  <si>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</si>
  <si>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</si>
  <si>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</si>
  <si>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</si>
  <si>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</si>
  <si>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</si>
  <si>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</si>
  <si>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</si>
  <si>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</si>
  <si>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</si>
  <si>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</si>
  <si>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</si>
  <si>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</si>
  <si>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</si>
  <si>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</si>
  <si>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</si>
  <si>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</si>
  <si>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</si>
  <si>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</si>
  <si>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</si>
  <si>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</si>
  <si>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</si>
  <si>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</si>
  <si>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</si>
  <si>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</si>
  <si>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</si>
  <si>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</si>
  <si>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</si>
  <si>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</si>
  <si>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</si>
  <si>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</si>
  <si>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</si>
  <si>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</si>
  <si>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</si>
  <si>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</si>
  <si>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</si>
  <si>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</si>
  <si>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</si>
  <si>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</si>
  <si>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</si>
  <si>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</si>
  <si>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</si>
  <si>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</si>
  <si>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</si>
  <si>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</si>
  <si>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</si>
  <si>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</si>
  <si>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</si>
  <si>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</si>
  <si>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</si>
  <si>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</si>
  <si>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</si>
  <si>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</si>
  <si>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</si>
  <si>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</si>
  <si>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</si>
  <si>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</si>
  <si>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</si>
  <si>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</si>
  <si>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</si>
  <si>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</si>
  <si>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</si>
  <si>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</si>
  <si>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</si>
  <si>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</si>
  <si>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</si>
  <si>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</si>
  <si>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</si>
  <si>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</si>
  <si>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</si>
  <si>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</si>
  <si>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</si>
  <si>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</si>
  <si>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</si>
  <si>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</si>
  <si>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</si>
  <si>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</si>
  <si>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</si>
  <si>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</si>
  <si>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</si>
  <si>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</si>
  <si>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</si>
  <si>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</si>
  <si>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</si>
  <si>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</si>
  <si>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</si>
  <si>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</si>
  <si>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</si>
  <si>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</si>
  <si>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</si>
  <si>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</si>
  <si>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</si>
  <si>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</si>
  <si>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</si>
  <si>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</si>
  <si>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</si>
  <si>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</si>
  <si>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</si>
  <si>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</si>
  <si>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</si>
  <si>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</si>
  <si>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</si>
  <si>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</si>
  <si>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</si>
  <si>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</si>
  <si>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</si>
  <si>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</si>
  <si>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</si>
  <si>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</si>
  <si>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</si>
  <si>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</si>
  <si>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</si>
  <si>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</si>
  <si>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</si>
  <si>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</si>
  <si>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</si>
  <si>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</si>
  <si>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</si>
  <si>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</si>
  <si>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</si>
  <si>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</si>
  <si>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</si>
  <si>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</si>
  <si>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</si>
  <si>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</si>
  <si>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</si>
  <si>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</si>
  <si>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</si>
  <si>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</si>
  <si>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</si>
  <si>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</si>
  <si>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</si>
  <si>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</si>
  <si>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</si>
  <si>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</si>
  <si>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</si>
  <si>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</si>
  <si>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</si>
  <si>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</si>
  <si>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</si>
  <si>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</si>
  <si>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</si>
  <si>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</si>
  <si>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</si>
  <si>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</si>
  <si>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</si>
  <si>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</si>
  <si>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</si>
  <si>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</si>
  <si>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</si>
  <si>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</si>
  <si>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</si>
  <si>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</si>
  <si>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</si>
  <si>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</si>
  <si>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</si>
  <si>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</si>
  <si>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</si>
  <si>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</si>
  <si>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</si>
  <si>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</si>
  <si>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</si>
  <si>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</si>
  <si>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</si>
  <si>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</si>
  <si>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</si>
  <si>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</si>
  <si>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</si>
  <si>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</si>
  <si>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</si>
  <si>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</si>
  <si>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</si>
  <si>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</si>
  <si>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</si>
  <si>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</si>
  <si>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</si>
  <si>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</si>
  <si>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</si>
  <si>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</si>
  <si>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</si>
  <si>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</si>
  <si>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</si>
  <si>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</si>
  <si>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</si>
  <si>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</si>
  <si>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</si>
  <si>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</si>
  <si>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</si>
  <si>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</si>
  <si>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</si>
  <si>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</si>
  <si>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</si>
  <si>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</si>
  <si>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</si>
  <si>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</si>
  <si>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</si>
  <si>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</si>
  <si>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</si>
  <si>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</si>
  <si>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</si>
  <si>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</si>
  <si>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</si>
  <si>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</si>
  <si>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</si>
  <si>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</si>
  <si>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</si>
  <si>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</si>
  <si>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</si>
  <si>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</si>
  <si>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</si>
  <si>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</si>
  <si>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</si>
  <si>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</si>
  <si>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</si>
  <si>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</si>
  <si>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</si>
  <si>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</si>
  <si>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</si>
  <si>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</si>
  <si>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</si>
  <si>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</si>
  <si>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</si>
  <si>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</si>
  <si>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</si>
  <si>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</si>
  <si>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</si>
  <si>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</si>
  <si>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</si>
  <si>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</si>
  <si>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</si>
  <si>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</si>
  <si>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</si>
  <si>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</si>
  <si>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</si>
  <si>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</si>
  <si>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</si>
  <si>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</si>
  <si>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</si>
  <si>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</si>
  <si>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</si>
  <si>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</si>
  <si>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</si>
  <si>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</si>
  <si>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</si>
  <si>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</si>
  <si>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</si>
  <si>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</si>
  <si>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</si>
  <si>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</si>
  <si>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</si>
  <si>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</si>
  <si>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</si>
  <si>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</si>
  <si>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</si>
  <si>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</si>
  <si>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</si>
  <si>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</si>
  <si>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</si>
  <si>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</si>
  <si>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</si>
  <si>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</si>
  <si>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</si>
  <si>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</si>
  <si>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</si>
  <si>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</si>
  <si>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</si>
  <si>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</si>
  <si>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</si>
  <si>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</si>
  <si>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</si>
  <si>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</si>
  <si>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</si>
  <si>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</si>
  <si>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</si>
  <si>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</si>
  <si>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</si>
  <si>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</si>
  <si>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</si>
  <si>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</si>
  <si>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</si>
  <si>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</si>
  <si>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</si>
  <si>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</si>
  <si>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</si>
  <si>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</si>
  <si>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</si>
  <si>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</si>
  <si>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</si>
  <si>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</si>
  <si>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</si>
  <si>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</si>
  <si>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</si>
  <si>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</si>
  <si>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</si>
  <si>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</si>
  <si>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</si>
  <si>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</si>
  <si>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</si>
  <si>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</si>
  <si>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</si>
  <si>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</si>
  <si>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</si>
  <si>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</si>
  <si>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</si>
  <si>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</si>
  <si>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</si>
  <si>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</si>
  <si>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</si>
  <si>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</si>
  <si>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</si>
  <si>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</si>
  <si>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</si>
  <si>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</si>
  <si>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</si>
  <si>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</si>
  <si>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</si>
  <si>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</si>
  <si>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</si>
  <si>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</si>
  <si>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</si>
  <si>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</si>
  <si>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</si>
  <si>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</si>
  <si>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</si>
  <si>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</si>
  <si>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</si>
  <si>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</si>
  <si>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</si>
  <si>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</si>
  <si>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</si>
  <si>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</si>
  <si>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</si>
  <si>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</si>
  <si>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</si>
  <si>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</si>
  <si>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</si>
  <si>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</si>
  <si>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</si>
  <si>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</si>
  <si>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</si>
  <si>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</si>
  <si>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</si>
  <si>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</si>
  <si>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</si>
  <si>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</si>
  <si>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</si>
  <si>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</si>
  <si>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</si>
  <si>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</si>
  <si>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</si>
  <si>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</si>
  <si>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</si>
  <si>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</si>
  <si>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</si>
  <si>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</si>
  <si>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</si>
  <si>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</si>
  <si>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</si>
  <si>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</si>
  <si>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</si>
  <si>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</si>
  <si>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</si>
  <si>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</si>
  <si>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</si>
  <si>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</si>
  <si>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</si>
  <si>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</si>
  <si>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</si>
  <si>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</si>
  <si>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</si>
  <si>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</si>
  <si>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</si>
  <si>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</si>
  <si>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</si>
  <si>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</si>
  <si>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</si>
  <si>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</si>
  <si>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</si>
  <si>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</si>
  <si>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</si>
  <si>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</si>
  <si>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</si>
  <si>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</si>
  <si>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</si>
  <si>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</si>
  <si>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</si>
  <si>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</si>
  <si>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</si>
  <si>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</si>
  <si>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</si>
  <si>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</si>
  <si>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</si>
  <si>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</si>
  <si>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</si>
  <si>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</si>
  <si>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</si>
  <si>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</si>
  <si>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</si>
  <si>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</si>
  <si>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</si>
  <si>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</si>
  <si>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</si>
  <si>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</si>
  <si>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</si>
  <si>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</si>
  <si>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</si>
  <si>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</si>
  <si>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</si>
  <si>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</si>
  <si>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</si>
  <si>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</si>
  <si>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</si>
  <si>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</si>
  <si>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</si>
  <si>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</si>
  <si>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</si>
  <si>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</si>
  <si>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</si>
  <si>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</si>
  <si>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</si>
  <si>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</si>
  <si>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</si>
  <si>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</si>
  <si>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</si>
  <si>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</si>
  <si>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</si>
  <si>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</si>
  <si>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</si>
  <si>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</si>
  <si>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</si>
  <si>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</si>
  <si>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</si>
  <si>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</si>
  <si>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</si>
  <si>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</si>
  <si>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</si>
  <si>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</si>
  <si>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</si>
  <si>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</si>
  <si>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</si>
  <si>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</si>
  <si>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</si>
  <si>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</si>
  <si>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</si>
  <si>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</si>
  <si>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</si>
  <si>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</si>
  <si>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</si>
  <si>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</si>
  <si>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</si>
  <si>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</si>
  <si>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</si>
  <si>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</si>
  <si>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</si>
  <si>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</si>
  <si>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</si>
  <si>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</si>
  <si>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</si>
  <si>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</si>
  <si>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</si>
  <si>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</si>
  <si>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</si>
  <si>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</si>
  <si>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</si>
  <si>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</si>
  <si>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</si>
  <si>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</si>
  <si>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</si>
  <si>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</si>
  <si>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</si>
  <si>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</si>
  <si>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</si>
  <si>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</si>
  <si>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</si>
  <si>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</si>
  <si>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</si>
  <si>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</si>
  <si>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</si>
  <si>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</si>
  <si>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</si>
  <si>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</si>
  <si>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</si>
  <si>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</si>
  <si>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</si>
  <si>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</si>
  <si>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</si>
  <si>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</si>
  <si>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</si>
  <si>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</si>
  <si>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</si>
  <si>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</si>
  <si>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</si>
  <si>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</si>
  <si>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</si>
  <si>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</si>
  <si>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</si>
  <si>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</si>
  <si>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</si>
  <si>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</si>
  <si>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</si>
  <si>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</si>
  <si>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</si>
  <si>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</si>
  <si>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</si>
  <si>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</si>
  <si>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</si>
  <si>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</si>
  <si>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</si>
  <si>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</si>
  <si>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</si>
  <si>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</si>
  <si>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</si>
  <si>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</si>
  <si>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</si>
  <si>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</si>
  <si>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</si>
  <si>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</si>
  <si>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</si>
  <si>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</si>
  <si>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</si>
  <si>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</si>
  <si>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</si>
  <si>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</si>
  <si>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</si>
  <si>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</si>
  <si>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</si>
  <si>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</si>
  <si>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</si>
  <si>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</si>
  <si>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</si>
  <si>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</si>
  <si>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</si>
  <si>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</si>
  <si>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</si>
  <si>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</si>
  <si>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</si>
  <si>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</si>
  <si>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</si>
  <si>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</si>
  <si>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</si>
  <si>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</si>
  <si>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</si>
  <si>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</si>
  <si>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</si>
  <si>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</si>
  <si>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</si>
  <si>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</si>
  <si>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</si>
  <si>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</si>
  <si>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</si>
  <si>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</si>
  <si>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</si>
  <si>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</si>
  <si>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</si>
  <si>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</si>
  <si>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</si>
  <si>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</si>
  <si>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</si>
  <si>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</si>
  <si>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</si>
  <si>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</si>
  <si>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</si>
  <si>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</si>
  <si>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</si>
  <si>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</si>
  <si>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</si>
  <si>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</si>
  <si>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</si>
  <si>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</si>
  <si>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</si>
  <si>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</si>
  <si>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</si>
  <si>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</si>
  <si>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</si>
  <si>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</si>
  <si>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</si>
  <si>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</si>
  <si>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</si>
  <si>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</si>
  <si>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</si>
  <si>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</si>
  <si>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</si>
  <si>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</si>
  <si>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</si>
  <si>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</si>
  <si>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</si>
  <si>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</si>
  <si>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</si>
  <si>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</si>
  <si>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</si>
  <si>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</si>
  <si>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</si>
  <si>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</si>
  <si>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</si>
  <si>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</si>
  <si>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</si>
  <si>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</si>
  <si>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</si>
  <si>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</si>
  <si>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</si>
  <si>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</si>
  <si>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</si>
  <si>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</si>
  <si>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</si>
  <si>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</si>
  <si>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</si>
  <si>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</si>
  <si>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</si>
  <si>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</si>
  <si>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</si>
  <si>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</si>
  <si>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</si>
  <si>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</si>
  <si>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</si>
  <si>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</si>
  <si>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</si>
  <si>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</si>
  <si>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</si>
  <si>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</si>
  <si>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</si>
  <si>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</si>
  <si>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</si>
  <si>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</si>
  <si>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</si>
  <si>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</si>
  <si>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</si>
  <si>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</si>
  <si>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</si>
  <si>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</si>
  <si>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</si>
  <si>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</si>
  <si>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</si>
  <si>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</si>
  <si>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</si>
  <si>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</si>
  <si>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</si>
  <si>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</si>
  <si>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</si>
  <si>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</si>
  <si>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</si>
  <si>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</si>
  <si>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</si>
  <si>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</si>
  <si>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</si>
  <si>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</si>
  <si>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</si>
  <si>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</si>
  <si>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</si>
  <si>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</si>
  <si>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</si>
  <si>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</si>
  <si>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</si>
  <si>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</si>
  <si>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</si>
  <si>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</si>
  <si>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</si>
  <si>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</si>
  <si>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</si>
  <si>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</si>
  <si>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</si>
  <si>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</si>
  <si>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</si>
  <si>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</si>
  <si>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</si>
  <si>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</si>
  <si>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</si>
  <si>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</si>
  <si>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</si>
  <si>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</si>
  <si>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</si>
  <si>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</si>
  <si>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</si>
  <si>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</si>
  <si>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</si>
  <si>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</si>
  <si>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</si>
  <si>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</si>
  <si>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</si>
  <si>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</si>
  <si>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</si>
  <si>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</si>
  <si>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</si>
  <si>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</si>
  <si>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</si>
  <si>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</si>
  <si>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</si>
  <si>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</si>
  <si>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</si>
  <si>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</si>
  <si>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</si>
  <si>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</si>
  <si>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</si>
  <si>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</si>
  <si>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</si>
  <si>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</si>
  <si>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</si>
  <si>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</si>
  <si>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</si>
  <si>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</si>
  <si>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</si>
  <si>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</si>
  <si>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</si>
  <si>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</si>
  <si>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</si>
  <si>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</si>
  <si>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</si>
  <si>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</si>
  <si>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</si>
  <si>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</si>
  <si>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</si>
  <si>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</si>
  <si>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</si>
  <si>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</si>
  <si>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</si>
  <si>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</si>
  <si>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</si>
  <si>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</si>
  <si>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</si>
  <si>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</si>
  <si>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</si>
  <si>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</si>
  <si>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</si>
  <si>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</si>
  <si>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</si>
  <si>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</si>
  <si>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</si>
  <si>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</si>
  <si>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</si>
  <si>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</si>
  <si>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</si>
  <si>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</si>
  <si>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</si>
  <si>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</si>
  <si>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</si>
  <si>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</si>
  <si>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</si>
  <si>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</si>
  <si>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</si>
  <si>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</si>
  <si>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</si>
  <si>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</si>
  <si>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</si>
  <si>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</si>
  <si>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</si>
  <si>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</si>
  <si>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</si>
  <si>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</si>
  <si>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</si>
  <si>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</si>
  <si>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</si>
  <si>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</si>
  <si>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</si>
  <si>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</si>
  <si>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</si>
  <si>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</si>
  <si>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</si>
  <si>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</si>
  <si>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</si>
  <si>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</si>
  <si>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</si>
  <si>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</si>
  <si>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</si>
  <si>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</si>
  <si>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</si>
  <si>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</si>
  <si>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</si>
  <si>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</si>
  <si>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</si>
  <si>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</si>
  <si>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</si>
  <si>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</si>
  <si>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</si>
  <si>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</si>
  <si>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</si>
  <si>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</si>
  <si>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</si>
  <si>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</si>
  <si>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</si>
  <si>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</si>
  <si>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</si>
  <si>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</si>
  <si>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</si>
  <si>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</si>
  <si>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</si>
  <si>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</si>
  <si>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</si>
  <si>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</si>
  <si>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</si>
  <si>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</si>
  <si>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</si>
  <si>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</si>
  <si>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</si>
  <si>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</si>
  <si>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</si>
  <si>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</si>
  <si>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</si>
  <si>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</si>
  <si>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</si>
  <si>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</si>
  <si>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</si>
  <si>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</si>
  <si>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</si>
  <si>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</si>
  <si>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</si>
  <si>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</si>
  <si>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</si>
  <si>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</si>
  <si>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</si>
  <si>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</si>
  <si>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</si>
  <si>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</si>
  <si>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</si>
  <si>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</si>
  <si>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</si>
  <si>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</si>
  <si>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</si>
  <si>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</si>
  <si>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</si>
  <si>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</si>
  <si>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</si>
  <si>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</si>
  <si>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</si>
  <si>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</si>
  <si>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</si>
  <si>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</si>
  <si>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</si>
  <si>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</si>
  <si>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</si>
  <si>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</si>
  <si>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</si>
  <si>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</si>
  <si>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</si>
  <si>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</si>
  <si>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</si>
  <si>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</si>
  <si>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</si>
  <si>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</si>
  <si>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</si>
  <si>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</si>
  <si>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</si>
  <si>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</si>
  <si>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</si>
  <si>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</si>
  <si>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</si>
  <si>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</si>
  <si>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</si>
  <si>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</si>
  <si>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</si>
  <si>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</si>
  <si>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</si>
  <si>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</si>
  <si>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</si>
  <si>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</si>
  <si>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</si>
  <si>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</si>
  <si>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</si>
  <si>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</si>
  <si>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</si>
  <si>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</si>
  <si>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</si>
  <si>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</si>
  <si>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</si>
  <si>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</si>
  <si>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</si>
  <si>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</si>
  <si>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</si>
  <si>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</si>
  <si>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</si>
  <si>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</si>
  <si>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</si>
  <si>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</si>
  <si>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</si>
  <si>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</si>
  <si>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</si>
  <si>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</si>
  <si>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</si>
  <si>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</si>
  <si>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</si>
  <si>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</si>
  <si>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</si>
  <si>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</si>
  <si>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</si>
  <si>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</si>
  <si>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</si>
  <si>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</si>
  <si>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</si>
  <si>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</si>
  <si>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</si>
  <si>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</si>
  <si>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</si>
  <si>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</si>
  <si>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</si>
  <si>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</si>
  <si>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</si>
  <si>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</si>
  <si>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</si>
  <si>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</si>
  <si>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</si>
  <si>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</si>
  <si>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</si>
  <si>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</si>
  <si>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</si>
  <si>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</si>
  <si>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</si>
  <si>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</si>
  <si>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</si>
  <si>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</si>
  <si>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</si>
  <si>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</si>
  <si>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</si>
  <si>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</si>
  <si>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</si>
  <si>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</si>
  <si>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</si>
  <si>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</si>
  <si>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</si>
  <si>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</si>
  <si>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</si>
  <si>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</si>
  <si>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</si>
  <si>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</si>
  <si>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</si>
  <si>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</si>
  <si>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</si>
  <si>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</si>
  <si>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</si>
  <si>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</si>
  <si>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</si>
  <si>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</si>
  <si>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</si>
  <si>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</si>
  <si>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</si>
  <si>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</si>
  <si>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</si>
  <si>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</si>
  <si>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</si>
  <si>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</si>
  <si>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</si>
  <si>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</si>
  <si>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</si>
  <si>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</si>
  <si>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</si>
  <si>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</si>
  <si>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</si>
  <si>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</si>
  <si>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</si>
  <si>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</si>
  <si>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</si>
  <si>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</si>
  <si>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</si>
  <si>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</si>
  <si>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</si>
  <si>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</si>
  <si>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</si>
  <si>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</si>
  <si>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</si>
  <si>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</si>
  <si>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</si>
  <si>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</si>
  <si>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</si>
  <si>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</si>
  <si>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</si>
  <si>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</si>
  <si>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</si>
  <si>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</si>
  <si>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</si>
  <si>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</si>
  <si>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</si>
  <si>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</si>
  <si>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</si>
  <si>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</si>
  <si>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</si>
  <si>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</si>
  <si>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</si>
  <si>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</si>
  <si>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</si>
  <si>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</si>
  <si>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</si>
  <si>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</si>
  <si>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</si>
  <si>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</si>
  <si>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</si>
  <si>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</si>
  <si>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</si>
  <si>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</si>
  <si>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</si>
  <si>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</si>
  <si>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</si>
  <si>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</si>
  <si>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</si>
  <si>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</si>
  <si>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</si>
  <si>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</si>
  <si>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</si>
  <si>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</si>
  <si>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</si>
  <si>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</si>
  <si>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</si>
  <si>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</si>
  <si>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</si>
  <si>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</si>
  <si>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</si>
  <si>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</si>
  <si>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</si>
  <si>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</si>
  <si>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</si>
  <si>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</si>
  <si>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</si>
  <si>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</si>
  <si>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</si>
  <si>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</si>
  <si>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</si>
  <si>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</si>
  <si>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</si>
  <si>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</si>
  <si>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</si>
  <si>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</si>
  <si>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</si>
  <si>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</si>
  <si>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</si>
  <si>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</si>
  <si>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</si>
  <si>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</si>
  <si>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</si>
  <si>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</si>
  <si>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</si>
  <si>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</si>
  <si>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</si>
  <si>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</si>
  <si>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</si>
  <si>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</si>
  <si>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</si>
  <si>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</si>
  <si>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</si>
  <si>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</si>
  <si>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</si>
  <si>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</si>
  <si>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</si>
  <si>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</si>
  <si>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</si>
  <si>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</si>
  <si>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</si>
  <si>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</si>
  <si>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</si>
  <si>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</si>
  <si>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</si>
  <si>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</si>
  <si>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</si>
  <si>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</si>
  <si>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</si>
  <si>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</si>
  <si>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</si>
  <si>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</si>
  <si>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</si>
  <si>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</si>
  <si>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</si>
  <si>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</si>
  <si>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</si>
  <si>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</si>
  <si>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</si>
  <si>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</si>
  <si>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</si>
  <si>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</si>
  <si>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</si>
  <si>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</si>
  <si>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</si>
  <si>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</si>
  <si>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</si>
  <si>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</si>
  <si>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</si>
  <si>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</si>
  <si>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</si>
  <si>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</si>
  <si>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</si>
  <si>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</si>
  <si>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</si>
  <si>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</si>
  <si>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</si>
  <si>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</si>
  <si>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</si>
  <si>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</si>
  <si>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</si>
  <si>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</si>
  <si>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</si>
  <si>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</si>
  <si>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</si>
  <si>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</si>
  <si>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</si>
  <si>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</si>
  <si>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</si>
  <si>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</si>
  <si>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</si>
  <si>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</si>
  <si>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</si>
  <si>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</si>
  <si>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</si>
  <si>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</si>
  <si>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</si>
  <si>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</si>
  <si>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</si>
  <si>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</si>
  <si>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</si>
  <si>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</si>
  <si>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</si>
  <si>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</si>
  <si>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</si>
  <si>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</si>
  <si>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</si>
  <si>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</si>
  <si>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</si>
  <si>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</si>
  <si>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</si>
  <si>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</si>
  <si>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</si>
  <si>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</si>
  <si>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</si>
  <si>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</si>
  <si>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</si>
  <si>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</si>
  <si>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</si>
  <si>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</si>
  <si>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</si>
  <si>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</si>
  <si>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</si>
  <si>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</si>
  <si>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</si>
  <si>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</si>
  <si>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</si>
  <si>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</si>
  <si>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</si>
  <si>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</si>
  <si>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</si>
  <si>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</si>
  <si>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</si>
  <si>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</si>
  <si>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</si>
  <si>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</si>
  <si>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</si>
  <si>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</si>
  <si>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</si>
  <si>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</si>
  <si>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</si>
  <si>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</si>
  <si>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</si>
  <si>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</si>
  <si>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</si>
  <si>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</si>
  <si>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</si>
  <si>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</si>
  <si>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</si>
  <si>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</si>
  <si>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</si>
  <si>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</si>
  <si>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</si>
  <si>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</si>
  <si>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</si>
  <si>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</si>
  <si>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</si>
  <si>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</si>
  <si>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</si>
  <si>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</si>
  <si>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</si>
  <si>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</si>
  <si>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</si>
  <si>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</si>
  <si>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</si>
  <si>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</si>
  <si>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</si>
  <si>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</si>
  <si>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</si>
  <si>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</si>
  <si>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</si>
  <si>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</si>
  <si>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</si>
  <si>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</si>
  <si>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</si>
  <si>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</si>
  <si>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</si>
  <si>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</si>
  <si>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</si>
  <si>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</si>
  <si>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</si>
  <si>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</si>
  <si>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</si>
  <si>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</si>
  <si>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</si>
  <si>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</si>
  <si>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</si>
  <si>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</si>
  <si>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</si>
  <si>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</si>
  <si>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</si>
  <si>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</si>
  <si>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</si>
  <si>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</si>
  <si>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</si>
  <si>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</si>
  <si>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</si>
  <si>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</si>
  <si>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</si>
  <si>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</si>
  <si>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</si>
  <si>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</si>
  <si>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</si>
  <si>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</si>
  <si>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</si>
  <si>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</si>
  <si>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</si>
  <si>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</si>
  <si>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</si>
  <si>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</si>
  <si>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</si>
  <si>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</si>
  <si>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</si>
  <si>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</si>
  <si>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</si>
  <si>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</si>
  <si>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</si>
  <si>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</si>
  <si>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</si>
  <si>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</si>
  <si>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</si>
  <si>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</si>
  <si>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</si>
  <si>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</si>
  <si>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</si>
  <si>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</si>
  <si>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</si>
  <si>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</si>
  <si>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</si>
  <si>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</si>
  <si>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</si>
  <si>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</si>
  <si>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</si>
  <si>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</si>
  <si>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</si>
  <si>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</si>
  <si>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</si>
  <si>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</si>
  <si>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</si>
  <si>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</si>
  <si>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</si>
  <si>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</si>
  <si>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</si>
  <si>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</si>
  <si>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</si>
  <si>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</si>
  <si>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</si>
  <si>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</si>
  <si>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</si>
  <si>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</si>
  <si>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</si>
  <si>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</si>
  <si>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</si>
  <si>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</si>
  <si>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</si>
  <si>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</si>
  <si>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</si>
  <si>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</si>
  <si>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</si>
  <si>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</si>
  <si>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</si>
  <si>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</si>
  <si>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</si>
  <si>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</si>
  <si>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</si>
  <si>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</si>
  <si>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</si>
  <si>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</si>
  <si>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</si>
  <si>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</si>
  <si>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</si>
  <si>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</si>
  <si>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</si>
  <si>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</si>
  <si>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</si>
  <si>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</si>
  <si>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</si>
  <si>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</si>
  <si>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</si>
  <si>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</si>
  <si>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</si>
  <si>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</si>
  <si>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</si>
  <si>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</si>
  <si>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</si>
  <si>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</si>
  <si>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</si>
  <si>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</si>
  <si>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</si>
  <si>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</si>
  <si>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</si>
  <si>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</si>
  <si>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</si>
  <si>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</si>
  <si>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</si>
  <si>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</si>
  <si>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</si>
  <si>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</si>
  <si>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</si>
  <si>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</si>
  <si>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</si>
  <si>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</si>
  <si>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</si>
  <si>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</si>
  <si>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</si>
  <si>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</si>
  <si>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</si>
  <si>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</si>
  <si>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</si>
  <si>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</si>
  <si>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</si>
  <si>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</si>
  <si>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</si>
  <si>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</si>
  <si>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</si>
  <si>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</si>
  <si>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</si>
  <si>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</si>
  <si>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</si>
  <si>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</si>
  <si>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</si>
  <si>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</si>
  <si>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</si>
  <si>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</si>
  <si>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</si>
  <si>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</si>
  <si>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</si>
  <si>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</si>
  <si>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</si>
  <si>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</si>
  <si>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</si>
  <si>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</si>
  <si>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</si>
  <si>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</si>
  <si>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</si>
  <si>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</si>
  <si>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</si>
  <si>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</si>
  <si>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</si>
  <si>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</si>
  <si>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</si>
  <si>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</si>
  <si>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</si>
  <si>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</si>
  <si>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</si>
  <si>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</si>
  <si>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</si>
  <si>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</si>
  <si>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</si>
  <si>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</si>
  <si>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</si>
  <si>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</si>
  <si>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</si>
  <si>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</si>
  <si>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</si>
  <si>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</si>
  <si>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</si>
  <si>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</si>
  <si>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</si>
  <si>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</si>
  <si>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</si>
  <si>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</si>
  <si>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</si>
  <si>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</si>
  <si>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</si>
  <si>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</si>
  <si>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</si>
  <si>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</si>
  <si>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</si>
  <si>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</si>
  <si>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</si>
  <si>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</si>
  <si>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</si>
  <si>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</si>
  <si>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</si>
  <si>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</si>
  <si>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</si>
  <si>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</si>
  <si>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</si>
  <si>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</si>
  <si>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</si>
  <si>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</si>
  <si>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</si>
  <si>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</si>
  <si>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</si>
  <si>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</si>
  <si>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</si>
  <si>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</si>
  <si>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</si>
  <si>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</si>
  <si>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</si>
  <si>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</si>
  <si>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</si>
  <si>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</si>
  <si>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</si>
  <si>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</si>
  <si>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</si>
  <si>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</si>
  <si>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</si>
  <si>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</si>
  <si>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</si>
  <si>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</si>
  <si>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</si>
  <si>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</si>
  <si>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</si>
  <si>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</si>
  <si>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</si>
  <si>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</si>
  <si>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</si>
  <si>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</si>
  <si>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</si>
  <si>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</si>
  <si>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</si>
  <si>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</si>
  <si>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</si>
  <si>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</si>
  <si>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</si>
  <si>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</si>
  <si>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</si>
  <si>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</si>
  <si>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</si>
  <si>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</si>
  <si>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</si>
  <si>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</si>
  <si>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</si>
  <si>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</si>
  <si>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</si>
  <si>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</si>
  <si>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</si>
  <si>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</si>
  <si>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</si>
  <si>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</si>
  <si>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</si>
  <si>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</si>
  <si>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</si>
  <si>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</si>
  <si>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</si>
  <si>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</si>
  <si>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</si>
  <si>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</si>
  <si>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</si>
  <si>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</si>
  <si>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</si>
  <si>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</si>
  <si>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</si>
  <si>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</si>
  <si>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</si>
  <si>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</si>
  <si>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</si>
  <si>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</si>
  <si>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</si>
  <si>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</si>
  <si>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</si>
  <si>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</si>
  <si>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</si>
  <si>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</si>
  <si>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</si>
  <si>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</si>
  <si>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</si>
  <si>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</si>
  <si>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</si>
  <si>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</si>
  <si>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</si>
  <si>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</si>
  <si>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</si>
  <si>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</si>
  <si>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</si>
  <si>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</si>
  <si>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</si>
  <si>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</si>
  <si>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</si>
  <si>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</si>
  <si>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</si>
  <si>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</si>
  <si>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</si>
  <si>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</si>
  <si>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</si>
  <si>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</si>
  <si>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</si>
  <si>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</si>
  <si>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</si>
  <si>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</si>
  <si>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</si>
  <si>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</si>
  <si>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</si>
  <si>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</si>
  <si>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</si>
  <si>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</si>
  <si>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</si>
  <si>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</si>
  <si>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</si>
  <si>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</si>
  <si>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</si>
  <si>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</si>
  <si>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</si>
  <si>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</si>
  <si>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</si>
  <si>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</si>
  <si>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</si>
  <si>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</si>
  <si>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</si>
  <si>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</si>
  <si>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</si>
  <si>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</si>
  <si>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</si>
  <si>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</si>
  <si>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</si>
  <si>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</si>
  <si>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</si>
  <si>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</si>
  <si>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</si>
  <si>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</si>
  <si>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</si>
  <si>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</si>
  <si>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</si>
  <si>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</si>
  <si>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</si>
  <si>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</si>
  <si>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</si>
  <si>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</si>
  <si>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</si>
  <si>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</si>
  <si>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</si>
  <si>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</si>
  <si>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</si>
  <si>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</si>
  <si>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</si>
  <si>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</si>
  <si>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</si>
  <si>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</si>
  <si>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</si>
  <si>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</si>
  <si>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</si>
  <si>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</si>
  <si>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</si>
  <si>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</si>
  <si>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</si>
  <si>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</si>
  <si>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</si>
  <si>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</si>
  <si>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</si>
  <si>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</si>
  <si>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</si>
  <si>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</si>
  <si>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</si>
  <si>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</si>
  <si>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</si>
  <si>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</si>
  <si>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</si>
  <si>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</si>
  <si>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</si>
  <si>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</si>
  <si>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</si>
  <si>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</si>
  <si>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</si>
  <si>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</si>
  <si>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</si>
  <si>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</si>
  <si>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</si>
  <si>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</si>
  <si>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</si>
  <si>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</si>
  <si>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</si>
  <si>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</si>
  <si>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</si>
  <si>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</si>
  <si>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</si>
  <si>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</si>
  <si>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</si>
  <si>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</si>
  <si>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</si>
  <si>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</si>
  <si>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</si>
  <si>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</si>
  <si>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</si>
  <si>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</si>
  <si>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</si>
  <si>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</si>
  <si>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</si>
  <si>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</si>
  <si>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</si>
  <si>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</si>
  <si>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</si>
  <si>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</si>
  <si>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</si>
  <si>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</si>
  <si>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</si>
  <si>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</si>
  <si>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</si>
  <si>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</si>
  <si>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</si>
  <si>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</si>
  <si>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</si>
  <si>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</si>
  <si>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</si>
  <si>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</si>
  <si>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</si>
  <si>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</si>
  <si>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</si>
  <si>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</si>
  <si>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</si>
  <si>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</si>
  <si>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</si>
  <si>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</si>
  <si>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</si>
  <si>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</si>
  <si>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</si>
  <si>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</si>
  <si>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</si>
  <si>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</si>
  <si>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</si>
  <si>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</si>
  <si>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</si>
  <si>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</si>
  <si>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</si>
  <si>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</si>
  <si>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</si>
  <si>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</si>
  <si>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</si>
  <si>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</si>
  <si>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</si>
  <si>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</si>
  <si>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</si>
  <si>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</si>
  <si>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</si>
  <si>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</si>
  <si>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</si>
  <si>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</si>
  <si>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</si>
  <si>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</si>
  <si>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</si>
  <si>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</si>
  <si>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</si>
  <si>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</si>
  <si>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</si>
  <si>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</si>
  <si>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</si>
  <si>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</si>
  <si>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</si>
  <si>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</si>
  <si>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</si>
  <si>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</si>
  <si>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</si>
  <si>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</si>
  <si>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</si>
  <si>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</si>
  <si>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</si>
  <si>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</si>
  <si>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</si>
  <si>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</si>
  <si>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</si>
  <si>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</si>
  <si>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</si>
  <si>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</si>
  <si>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</si>
  <si>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</si>
  <si>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</si>
  <si>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</si>
  <si>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</si>
  <si>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</si>
  <si>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</si>
  <si>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</si>
  <si>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</si>
  <si>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</si>
  <si>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</si>
  <si>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</si>
  <si>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</si>
  <si>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</si>
  <si>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</si>
  <si>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</si>
  <si>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</si>
  <si>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</si>
  <si>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</si>
  <si>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</si>
  <si>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</si>
  <si>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</si>
  <si>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</si>
  <si>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</si>
  <si>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</si>
  <si>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</si>
  <si>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</si>
  <si>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</si>
  <si>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</si>
  <si>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</si>
  <si>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</si>
  <si>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</si>
  <si>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</si>
  <si>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</si>
  <si>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</si>
  <si>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</si>
  <si>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</si>
  <si>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</si>
  <si>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</si>
  <si>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</si>
  <si>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</si>
  <si>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</si>
  <si>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</si>
  <si>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</si>
  <si>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</si>
  <si>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</si>
  <si>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</si>
  <si>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</si>
  <si>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</si>
  <si>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</si>
  <si>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</si>
  <si>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</si>
  <si>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</si>
  <si>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</si>
  <si>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</si>
  <si>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</si>
  <si>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</si>
  <si>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</si>
  <si>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</si>
  <si>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</si>
  <si>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</si>
  <si>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</si>
  <si>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</si>
  <si>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</si>
  <si>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</si>
  <si>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</si>
  <si>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</si>
  <si>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</si>
  <si>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</si>
  <si>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</si>
  <si>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</si>
  <si>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</si>
  <si>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</si>
  <si>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</si>
  <si>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</si>
  <si>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</si>
  <si>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</si>
  <si>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</si>
  <si>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</si>
  <si>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</si>
  <si>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</si>
  <si>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</si>
  <si>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</si>
  <si>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</si>
  <si>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</si>
  <si>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</si>
  <si>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</si>
  <si>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</si>
  <si>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</si>
  <si>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</si>
  <si>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</si>
  <si>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</si>
  <si>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</si>
  <si>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</si>
  <si>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</si>
  <si>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</si>
  <si>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</si>
  <si>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</si>
  <si>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</si>
  <si>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</si>
  <si>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</si>
  <si>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</si>
  <si>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</si>
  <si>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</si>
  <si>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</si>
  <si>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</si>
  <si>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</si>
  <si>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</si>
  <si>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</si>
  <si>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</si>
  <si>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</si>
  <si>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</si>
  <si>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</si>
  <si>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</si>
  <si>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</si>
  <si>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</si>
  <si>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</si>
  <si>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</si>
  <si>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</si>
  <si>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</si>
  <si>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</si>
  <si>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</si>
  <si>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</si>
  <si>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</si>
  <si>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</si>
  <si>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</si>
  <si>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</si>
  <si>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</si>
  <si>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</si>
  <si>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</si>
  <si>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</si>
  <si>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</si>
  <si>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</si>
  <si>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</si>
  <si>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</si>
  <si>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</si>
  <si>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</si>
  <si>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</si>
  <si>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</si>
  <si>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</si>
  <si>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</si>
  <si>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</si>
  <si>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</si>
  <si>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</si>
  <si>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</si>
  <si>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</si>
  <si>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</si>
  <si>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</si>
  <si>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</si>
  <si>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</si>
  <si>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</si>
  <si>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</si>
  <si>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</si>
  <si>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</si>
  <si>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</si>
  <si>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</si>
  <si>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</si>
  <si>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</si>
  <si>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</si>
  <si>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</si>
  <si>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</si>
  <si>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</si>
  <si>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</si>
  <si>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</si>
  <si>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</si>
  <si>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</si>
  <si>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</si>
  <si>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</si>
  <si>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</si>
  <si>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</si>
  <si>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</si>
  <si>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</si>
  <si>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</si>
  <si>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</si>
  <si>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</si>
  <si>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</si>
  <si>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</si>
  <si>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</si>
  <si>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</si>
  <si>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</si>
  <si>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</si>
  <si>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</si>
  <si>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</si>
  <si>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</si>
  <si>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</si>
  <si>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</si>
  <si>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</si>
  <si>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</si>
  <si>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</si>
  <si>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</si>
  <si>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</si>
  <si>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</si>
  <si>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</si>
  <si>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</si>
  <si>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</si>
  <si>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</si>
  <si>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</si>
  <si>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</si>
  <si>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</si>
  <si>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</si>
  <si>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</si>
  <si>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</si>
  <si>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</si>
  <si>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</si>
  <si>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</si>
  <si>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</si>
  <si>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</si>
  <si>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</si>
  <si>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</si>
  <si>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</si>
  <si>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</si>
  <si>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</si>
  <si>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</si>
  <si>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</si>
  <si>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</si>
  <si>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</si>
  <si>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</si>
  <si>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</si>
  <si>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</si>
  <si>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</si>
  <si>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</si>
  <si>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</si>
  <si>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</si>
  <si>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</si>
  <si>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</si>
  <si>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</si>
  <si>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</si>
  <si>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</si>
  <si>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</si>
  <si>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</si>
  <si>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</si>
  <si>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</si>
  <si>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</si>
  <si>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</si>
  <si>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</si>
  <si>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</si>
  <si>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</si>
  <si>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</si>
  <si>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</si>
  <si>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</si>
  <si>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</si>
  <si>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</si>
  <si>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</si>
  <si>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</si>
  <si>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</si>
  <si>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</si>
  <si>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</si>
  <si>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</si>
  <si>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</si>
  <si>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</si>
  <si>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</si>
  <si>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</si>
  <si>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</si>
  <si>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</si>
  <si>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</si>
  <si>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</si>
  <si>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</si>
  <si>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</si>
  <si>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</si>
  <si>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</si>
  <si>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</si>
  <si>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</si>
  <si>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</si>
  <si>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</si>
  <si>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</si>
  <si>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</si>
  <si>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</si>
  <si>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</si>
  <si>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</si>
  <si>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</si>
  <si>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</si>
  <si>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</si>
  <si>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</si>
  <si>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</si>
  <si>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</si>
  <si>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</si>
  <si>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</si>
  <si>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</si>
  <si>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</si>
  <si>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</si>
  <si>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</si>
  <si>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</si>
  <si>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</si>
  <si>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</si>
  <si>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</si>
  <si>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</si>
  <si>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</si>
  <si>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</si>
  <si>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</si>
  <si>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</si>
  <si>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</si>
  <si>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</si>
  <si>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</si>
  <si>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</si>
  <si>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</si>
  <si>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</si>
  <si>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</si>
  <si>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</si>
  <si>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</si>
  <si>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</si>
  <si>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</si>
  <si>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</si>
  <si>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</si>
  <si>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</si>
  <si>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</si>
  <si>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</si>
  <si>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</si>
  <si>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</si>
  <si>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</si>
  <si>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</si>
  <si>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</si>
  <si>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</si>
  <si>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</si>
  <si>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</si>
  <si>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</si>
  <si>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</si>
  <si>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</si>
  <si>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</si>
  <si>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</si>
  <si>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</si>
  <si>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</si>
  <si>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</si>
  <si>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</si>
  <si>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</si>
  <si>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</si>
  <si>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</si>
  <si>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</si>
  <si>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</si>
  <si>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</si>
  <si>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</si>
  <si>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</si>
  <si>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</si>
  <si>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</si>
  <si>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</si>
  <si>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</si>
  <si>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</si>
  <si>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</si>
  <si>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</si>
  <si>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</si>
  <si>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</si>
  <si>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</si>
  <si>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</si>
  <si>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</si>
  <si>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</si>
  <si>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</si>
  <si>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</si>
  <si>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</si>
  <si>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</si>
  <si>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</si>
  <si>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</si>
  <si>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</si>
  <si>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</si>
  <si>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</si>
  <si>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</si>
  <si>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</si>
  <si>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</si>
  <si>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</si>
  <si>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</si>
  <si>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</si>
  <si>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</si>
  <si>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</si>
  <si>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</si>
  <si>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</si>
  <si>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</si>
  <si>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</si>
  <si>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</si>
  <si>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</si>
  <si>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</si>
  <si>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</si>
  <si>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</si>
  <si>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</si>
  <si>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</si>
  <si>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</si>
  <si>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</si>
  <si>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</si>
  <si>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</si>
  <si>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</si>
  <si>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</si>
  <si>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</si>
  <si>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</si>
  <si>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</si>
  <si>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</si>
  <si>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</si>
  <si>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</si>
  <si>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</si>
  <si>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</si>
  <si>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</si>
  <si>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</si>
  <si>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</si>
  <si>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</si>
  <si>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</si>
  <si>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</si>
  <si>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</si>
  <si>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</si>
  <si>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</si>
  <si>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</si>
  <si>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</si>
  <si>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</si>
  <si>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</si>
  <si>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</si>
  <si>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</si>
  <si>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</si>
  <si>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</si>
  <si>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</si>
  <si>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</si>
  <si>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</si>
  <si>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</si>
  <si>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</si>
  <si>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</si>
  <si>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</si>
  <si>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</si>
  <si>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</si>
  <si>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</si>
  <si>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</si>
  <si>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</si>
  <si>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</si>
  <si>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</si>
  <si>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</si>
  <si>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</si>
  <si>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</si>
  <si>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</si>
  <si>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</si>
  <si>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</si>
  <si>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</si>
  <si>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</si>
  <si>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</si>
  <si>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</si>
  <si>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</si>
  <si>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</si>
  <si>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</si>
  <si>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</si>
  <si>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</si>
  <si>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</si>
  <si>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</si>
  <si>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</si>
  <si>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</si>
  <si>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</si>
  <si>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</si>
  <si>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</si>
  <si>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</si>
  <si>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</si>
  <si>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</si>
  <si>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</si>
  <si>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</si>
  <si>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</si>
  <si>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</si>
  <si>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</si>
  <si>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</si>
  <si>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</si>
  <si>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</si>
  <si>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</si>
  <si>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</si>
  <si>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</si>
  <si>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</si>
  <si>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</si>
  <si>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</si>
  <si>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</si>
  <si>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</si>
  <si>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</si>
  <si>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</si>
  <si>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</si>
  <si>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</si>
  <si>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</si>
  <si>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</si>
  <si>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</si>
  <si>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</si>
  <si>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</si>
  <si>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</si>
  <si>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</si>
  <si>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</si>
  <si>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</si>
  <si>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</si>
  <si>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</si>
  <si>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</si>
  <si>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</si>
  <si>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</si>
  <si>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</si>
  <si>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</si>
  <si>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</si>
  <si>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</si>
  <si>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</si>
  <si>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</si>
  <si>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</si>
  <si>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</si>
  <si>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</si>
  <si>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</si>
  <si>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</si>
  <si>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</si>
  <si>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</si>
  <si>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</si>
  <si>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</si>
  <si>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</si>
  <si>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</si>
  <si>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</si>
  <si>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</si>
  <si>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</si>
  <si>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</si>
  <si>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</si>
  <si>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</si>
  <si>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</si>
  <si>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</si>
  <si>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</si>
  <si>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</si>
  <si>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</si>
  <si>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</si>
  <si>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</si>
  <si>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</si>
  <si>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</si>
  <si>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</si>
  <si>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</si>
  <si>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</si>
  <si>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</si>
  <si>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</si>
  <si>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</si>
  <si>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</si>
  <si>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</si>
  <si>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</si>
  <si>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</si>
  <si>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</si>
  <si>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</si>
  <si>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</si>
  <si>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</si>
  <si>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</si>
  <si>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</si>
  <si>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</si>
  <si>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</si>
  <si>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</si>
  <si>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</si>
  <si>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</si>
  <si>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</si>
  <si>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</si>
  <si>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</si>
  <si>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</si>
  <si>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</si>
  <si>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</si>
  <si>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</si>
  <si>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</si>
  <si>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</si>
  <si>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</si>
  <si>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</si>
  <si>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</si>
  <si>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</si>
  <si>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</si>
  <si>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</si>
  <si>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</si>
  <si>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</si>
  <si>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</si>
  <si>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</si>
  <si>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</si>
  <si>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</si>
  <si>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</si>
  <si>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</si>
  <si>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</si>
  <si>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</si>
  <si>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</si>
  <si>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</si>
  <si>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</si>
  <si>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</si>
  <si>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</si>
  <si>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</si>
  <si>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</si>
  <si>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</si>
  <si>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</si>
  <si>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</si>
  <si>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</si>
  <si>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</si>
  <si>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</si>
  <si>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</si>
  <si>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</si>
  <si>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</si>
  <si>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</si>
  <si>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</si>
  <si>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</si>
  <si>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</si>
  <si>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</si>
  <si>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</si>
  <si>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</si>
  <si>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</si>
  <si>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</si>
  <si>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</si>
  <si>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</si>
  <si>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</si>
  <si>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</si>
  <si>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</si>
  <si>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</si>
  <si>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</si>
  <si>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</si>
  <si>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</si>
  <si>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</si>
  <si>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</si>
  <si>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</si>
  <si>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</si>
  <si>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</si>
  <si>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</si>
  <si>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</si>
  <si>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</si>
  <si>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</si>
  <si>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</si>
  <si>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</si>
  <si>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</si>
  <si>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</si>
  <si>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</si>
  <si>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</si>
  <si>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</si>
  <si>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</si>
  <si>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</si>
  <si>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</si>
  <si>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</si>
  <si>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</si>
  <si>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</si>
  <si>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</si>
  <si>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</si>
  <si>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</si>
  <si>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</si>
  <si>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</si>
  <si>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</si>
  <si>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</si>
  <si>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</si>
  <si>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</si>
  <si>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</si>
  <si>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</si>
  <si>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</si>
  <si>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</si>
  <si>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</si>
  <si>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</si>
  <si>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</si>
  <si>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</si>
  <si>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</si>
  <si>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</si>
  <si>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</si>
  <si>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</si>
  <si>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</si>
  <si>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</si>
  <si>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</si>
  <si>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</si>
  <si>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</si>
  <si>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</si>
  <si>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</si>
  <si>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</si>
  <si>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</si>
  <si>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</si>
  <si>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</si>
  <si>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</si>
  <si>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</si>
  <si>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</si>
  <si>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</si>
  <si>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</si>
  <si>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</si>
  <si>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</si>
  <si>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</si>
  <si>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</si>
  <si>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</si>
  <si>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</si>
  <si>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</si>
  <si>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</si>
  <si>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</si>
  <si>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</si>
  <si>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</si>
  <si>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</si>
  <si>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</si>
  <si>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</si>
  <si>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</si>
  <si>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</si>
  <si>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</si>
  <si>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</si>
  <si>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</si>
  <si>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</si>
  <si>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</si>
  <si>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</si>
  <si>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</si>
  <si>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</si>
  <si>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</si>
  <si>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</si>
  <si>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</si>
  <si>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</si>
  <si>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</si>
  <si>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</si>
  <si>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</si>
  <si>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</si>
  <si>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</si>
  <si>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</si>
  <si>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</si>
  <si>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</si>
  <si>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</si>
  <si>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</si>
  <si>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</si>
  <si>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</si>
  <si>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</si>
  <si>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</si>
  <si>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</si>
  <si>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</si>
  <si>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</si>
  <si>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</si>
  <si>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</si>
  <si>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</si>
  <si>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</si>
  <si>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</si>
  <si>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</si>
  <si>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</si>
  <si>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</si>
  <si>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</si>
  <si>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</si>
  <si>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</si>
  <si>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</si>
  <si>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</si>
  <si>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</si>
  <si>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</si>
  <si>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</si>
  <si>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</si>
  <si>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</si>
  <si>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</si>
  <si>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</si>
  <si>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</si>
  <si>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</si>
  <si>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</si>
  <si>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</si>
  <si>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</si>
  <si>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</si>
  <si>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</si>
  <si>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</si>
  <si>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</si>
  <si>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</si>
  <si>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</si>
  <si>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</si>
  <si>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</si>
  <si>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</si>
  <si>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</si>
  <si>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</si>
  <si>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</si>
  <si>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</si>
  <si>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</si>
  <si>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</si>
  <si>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</si>
  <si>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</si>
  <si>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</si>
  <si>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</si>
  <si>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</si>
  <si>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</si>
  <si>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</si>
  <si>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</si>
  <si>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</si>
  <si>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</si>
  <si>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</si>
  <si>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</si>
  <si>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</si>
  <si>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</si>
  <si>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</si>
  <si>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</si>
  <si>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</si>
  <si>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</si>
  <si>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</si>
  <si>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</si>
  <si>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</si>
  <si>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</si>
  <si>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</si>
  <si>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</si>
  <si>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</si>
  <si>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</si>
  <si>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</si>
  <si>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</si>
  <si>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</si>
  <si>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</si>
  <si>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</si>
  <si>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</si>
  <si>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</si>
  <si>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</si>
  <si>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</si>
  <si>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</si>
  <si>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</si>
  <si>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</si>
  <si>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</si>
  <si>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</si>
  <si>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</si>
  <si>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</si>
  <si>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</si>
  <si>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</si>
  <si>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</si>
  <si>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</si>
  <si>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</si>
  <si>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</si>
  <si>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</si>
  <si>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</si>
  <si>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</si>
  <si>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</si>
  <si>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</si>
  <si>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</si>
  <si>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</si>
  <si>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</si>
  <si>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</si>
  <si>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</si>
  <si>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</si>
  <si>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</si>
  <si>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</si>
  <si>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</si>
  <si>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</si>
  <si>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</si>
  <si>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</si>
  <si>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</si>
  <si>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</si>
  <si>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</si>
  <si>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</si>
  <si>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</si>
  <si>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</si>
  <si>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</si>
  <si>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</si>
  <si>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</si>
  <si>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</si>
  <si>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</si>
  <si>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</si>
  <si>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</si>
  <si>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</si>
  <si>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</si>
  <si>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</si>
  <si>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</si>
  <si>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</si>
  <si>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</si>
  <si>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</si>
  <si>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</si>
  <si>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</si>
  <si>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</si>
  <si>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</si>
  <si>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</si>
  <si>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</si>
  <si>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</si>
  <si>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</si>
  <si>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</si>
  <si>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</si>
  <si>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</si>
  <si>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</si>
  <si>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</si>
  <si>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</si>
  <si>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</si>
  <si>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</si>
  <si>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</si>
  <si>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</si>
  <si>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</si>
  <si>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</si>
  <si>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</si>
  <si>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</si>
  <si>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</si>
  <si>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</si>
  <si>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</si>
  <si>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</si>
  <si>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</si>
  <si>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</si>
  <si>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</si>
  <si>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</si>
  <si>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</si>
  <si>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</si>
  <si>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</si>
  <si>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</si>
  <si>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</si>
  <si>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</si>
  <si>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</si>
  <si>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</si>
  <si>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</si>
  <si>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</si>
  <si>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</si>
  <si>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</si>
  <si>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</si>
  <si>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</si>
  <si>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</si>
  <si>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</si>
  <si>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</si>
  <si>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</si>
  <si>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</si>
  <si>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</si>
  <si>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</si>
  <si>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</si>
  <si>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</si>
  <si>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</si>
  <si>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</si>
  <si>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</si>
  <si>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</si>
  <si>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</si>
  <si>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</si>
  <si>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</si>
  <si>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</si>
  <si>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</si>
  <si>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</si>
  <si>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</si>
  <si>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</si>
  <si>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</si>
  <si>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</si>
  <si>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</si>
  <si>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</si>
  <si>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</si>
  <si>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</si>
  <si>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</si>
  <si>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</si>
  <si>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</si>
  <si>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</si>
  <si>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</si>
  <si>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</si>
  <si>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</si>
  <si>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</si>
  <si>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</si>
  <si>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</si>
  <si>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</si>
  <si>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</si>
  <si>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</si>
  <si>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</si>
  <si>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</si>
  <si>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</si>
  <si>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</si>
  <si>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</si>
  <si>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</si>
  <si>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</si>
  <si>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</si>
  <si>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</si>
  <si>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</si>
  <si>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</si>
  <si>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</si>
  <si>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</si>
  <si>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</si>
  <si>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</si>
  <si>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</si>
  <si>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</si>
  <si>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</si>
  <si>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</si>
  <si>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</si>
  <si>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</si>
  <si>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</si>
  <si>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</si>
  <si>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</si>
  <si>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</si>
  <si>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</si>
  <si>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</si>
  <si>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</si>
  <si>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</si>
  <si>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</si>
  <si>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</si>
  <si>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</si>
  <si>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</si>
  <si>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</si>
  <si>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</si>
  <si>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</si>
  <si>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</si>
  <si>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</si>
  <si>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</si>
  <si>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</si>
  <si>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</si>
  <si>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</si>
  <si>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</si>
  <si>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</si>
  <si>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</si>
  <si>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</si>
  <si>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</si>
  <si>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</si>
  <si>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</si>
  <si>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</si>
  <si>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</si>
  <si>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</si>
  <si>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</si>
  <si>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</si>
  <si>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</si>
  <si>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</si>
  <si>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</si>
  <si>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</si>
  <si>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</si>
  <si>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</si>
  <si>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</si>
  <si>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</si>
  <si>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</si>
  <si>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</si>
  <si>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</si>
  <si>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</si>
  <si>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</si>
  <si>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</si>
  <si>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</si>
  <si>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</si>
  <si>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</si>
  <si>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</si>
  <si>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</si>
  <si>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</si>
  <si>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</si>
  <si>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</si>
  <si>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</si>
  <si>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</si>
  <si>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</si>
  <si>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</si>
  <si>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</si>
  <si>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</si>
  <si>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</si>
  <si>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</si>
  <si>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</si>
  <si>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</si>
  <si>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</si>
  <si>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</si>
  <si>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</si>
  <si>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</si>
  <si>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</si>
  <si>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</si>
  <si>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</si>
  <si>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</si>
  <si>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</si>
  <si>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</si>
  <si>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</si>
  <si>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</si>
  <si>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</si>
  <si>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</si>
  <si>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</si>
  <si>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</si>
  <si>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</si>
  <si>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</si>
  <si>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</si>
  <si>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</si>
  <si>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</si>
  <si>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</si>
  <si>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</si>
  <si>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</si>
  <si>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</si>
  <si>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</si>
  <si>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</si>
  <si>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</si>
  <si>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</si>
  <si>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</si>
  <si>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</si>
  <si>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</si>
  <si>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</si>
  <si>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</si>
  <si>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</si>
  <si>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</si>
  <si>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</si>
  <si>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</si>
  <si>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</si>
  <si>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</si>
  <si>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</si>
  <si>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</si>
  <si>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</si>
  <si>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</si>
  <si>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</si>
  <si>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</si>
  <si>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</si>
  <si>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</si>
  <si>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</si>
  <si>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</si>
  <si>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</si>
  <si>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</si>
  <si>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</si>
  <si>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</si>
  <si>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</si>
  <si>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</si>
  <si>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</si>
  <si>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</si>
  <si>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</si>
  <si>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</si>
  <si>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</si>
  <si>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</si>
  <si>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</si>
  <si>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</si>
  <si>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</si>
  <si>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</si>
  <si>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</si>
  <si>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</si>
  <si>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</si>
  <si>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</si>
  <si>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</si>
  <si>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</si>
  <si>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</si>
  <si>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</si>
  <si>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</si>
  <si>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</si>
  <si>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</si>
  <si>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</si>
  <si>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</si>
  <si>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</si>
  <si>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</si>
  <si>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</si>
  <si>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</si>
  <si>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</si>
  <si>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</si>
  <si>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</si>
  <si>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</si>
  <si>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</si>
  <si>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</si>
  <si>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</si>
  <si>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</si>
  <si>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</si>
  <si>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</si>
  <si>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</si>
  <si>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</si>
  <si>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</si>
  <si>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</si>
  <si>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</si>
  <si>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</si>
  <si>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</si>
  <si>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</si>
  <si>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</si>
  <si>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</si>
  <si>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</si>
  <si>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</si>
  <si>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</si>
  <si>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</si>
  <si>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</si>
  <si>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</si>
  <si>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</si>
  <si>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</si>
  <si>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</si>
  <si>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</si>
  <si>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</si>
  <si>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</si>
  <si>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</si>
  <si>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</si>
  <si>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</si>
  <si>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</si>
  <si>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</si>
  <si>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</si>
  <si>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</si>
  <si>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</si>
  <si>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</si>
  <si>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</si>
  <si>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</si>
  <si>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</si>
  <si>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</si>
  <si>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</si>
  <si>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</si>
  <si>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</si>
  <si>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</si>
  <si>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</si>
  <si>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</si>
  <si>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</si>
  <si>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</si>
  <si>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</si>
  <si>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</si>
  <si>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</si>
  <si>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</si>
  <si>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</si>
  <si>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</si>
  <si>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</si>
  <si>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</si>
  <si>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</si>
  <si>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</si>
  <si>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</si>
  <si>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</si>
  <si>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</si>
  <si>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</si>
  <si>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</si>
  <si>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</si>
  <si>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</si>
  <si>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</si>
  <si>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</si>
  <si>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</si>
  <si>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</si>
  <si>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</si>
  <si>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</si>
  <si>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</si>
  <si>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</si>
  <si>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</si>
  <si>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</si>
  <si>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</si>
  <si>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</si>
  <si>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</si>
  <si>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</si>
  <si>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</si>
  <si>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</si>
  <si>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</si>
  <si>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</si>
  <si>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</si>
  <si>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</si>
  <si>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</si>
  <si>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</si>
  <si>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</si>
  <si>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</si>
  <si>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</si>
  <si>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</si>
  <si>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</si>
  <si>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</si>
  <si>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</si>
  <si>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</si>
  <si>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</si>
  <si>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</si>
  <si>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</si>
  <si>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</si>
  <si>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</si>
  <si>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</si>
  <si>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</si>
  <si>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</si>
  <si>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</si>
  <si>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</si>
  <si>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</si>
  <si>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</si>
  <si>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</si>
  <si>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</si>
  <si>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</si>
  <si>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</si>
  <si>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</si>
  <si>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</si>
  <si>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</si>
  <si>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</si>
  <si>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</si>
  <si>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</si>
  <si>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</si>
  <si>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</si>
  <si>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</si>
  <si>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</si>
  <si>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</si>
  <si>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</si>
  <si>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</si>
  <si>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</si>
  <si>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</si>
  <si>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</si>
  <si>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</si>
  <si>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</si>
  <si>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</si>
  <si>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</si>
  <si>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</si>
  <si>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</si>
  <si>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</si>
  <si>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</si>
  <si>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</si>
  <si>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</si>
  <si>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</si>
  <si>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</si>
  <si>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</si>
  <si>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</si>
  <si>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</si>
  <si>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</si>
  <si>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</si>
  <si>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</si>
  <si>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</si>
  <si>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</si>
  <si>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</si>
  <si>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</si>
  <si>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</si>
  <si>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</si>
  <si>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</si>
  <si>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</si>
  <si>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</si>
  <si>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</si>
  <si>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</si>
  <si>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</si>
  <si>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</si>
  <si>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</si>
  <si>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</si>
  <si>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</si>
  <si>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</si>
  <si>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</si>
  <si>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</si>
  <si>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</si>
  <si>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</si>
  <si>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</si>
  <si>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</si>
  <si>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</si>
  <si>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</si>
  <si>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</si>
  <si>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</si>
  <si>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</si>
  <si>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</si>
  <si>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</si>
  <si>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</si>
  <si>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</si>
  <si>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</si>
  <si>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</si>
  <si>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</si>
  <si>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</si>
  <si>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</si>
  <si>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</si>
  <si>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</si>
  <si>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</si>
  <si>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</si>
  <si>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</si>
  <si>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</si>
  <si>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</si>
  <si>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</si>
  <si>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</si>
  <si>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</si>
  <si>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</si>
  <si>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</si>
  <si>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</si>
  <si>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</si>
  <si>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</si>
  <si>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</si>
  <si>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</si>
  <si>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</si>
  <si>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</si>
  <si>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</si>
  <si>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</si>
  <si>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</si>
  <si>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</si>
  <si>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</si>
  <si>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</si>
  <si>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</si>
  <si>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</si>
  <si>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</si>
  <si>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</si>
  <si>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</si>
  <si>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</si>
  <si>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</si>
  <si>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</si>
  <si>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</si>
  <si>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</si>
  <si>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</si>
  <si>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</si>
  <si>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</si>
  <si>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</si>
  <si>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</si>
  <si>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</si>
  <si>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</si>
  <si>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</si>
  <si>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</si>
  <si>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</si>
  <si>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</si>
  <si>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</si>
  <si>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</si>
  <si>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</si>
  <si>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</si>
  <si>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</si>
  <si>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</si>
  <si>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</si>
  <si>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</si>
  <si>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</si>
  <si>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</si>
  <si>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</si>
  <si>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</si>
  <si>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</si>
  <si>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</si>
  <si>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</si>
  <si>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</si>
  <si>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</si>
  <si>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</si>
  <si>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</si>
  <si>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</si>
  <si>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</si>
  <si>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</si>
  <si>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</si>
  <si>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</si>
  <si>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</si>
  <si>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</si>
  <si>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</si>
  <si>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</si>
  <si>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</si>
  <si>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</si>
  <si>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</si>
  <si>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</si>
  <si>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</si>
  <si>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</si>
  <si>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</si>
  <si>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</si>
  <si>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</si>
  <si>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</si>
  <si>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</si>
  <si>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</si>
  <si>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</si>
  <si>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</si>
  <si>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</si>
  <si>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</si>
  <si>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</si>
  <si>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</si>
  <si>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</si>
  <si>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</si>
  <si>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</si>
  <si>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</si>
  <si>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</si>
  <si>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</si>
  <si>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</si>
  <si>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</si>
  <si>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</si>
  <si>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</si>
  <si>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</si>
  <si>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</si>
  <si>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</si>
  <si>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</si>
  <si>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</si>
  <si>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</si>
  <si>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</si>
  <si>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</si>
  <si>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</si>
  <si>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</si>
  <si>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</si>
  <si>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</si>
  <si>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</si>
  <si>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</si>
  <si>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</si>
  <si>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</si>
  <si>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</si>
  <si>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</si>
  <si>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</si>
  <si>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</si>
  <si>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</si>
  <si>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</si>
  <si>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</si>
  <si>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</si>
  <si>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</si>
  <si>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</si>
  <si>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</si>
  <si>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</si>
  <si>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</si>
  <si>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</si>
  <si>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</si>
  <si>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</si>
  <si>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</si>
  <si>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</si>
  <si>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</si>
  <si>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</si>
  <si>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</si>
  <si>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</si>
  <si>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</si>
  <si>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</si>
  <si>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</si>
  <si>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</si>
  <si>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</si>
  <si>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</si>
  <si>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</si>
  <si>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</si>
  <si>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</si>
  <si>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</si>
  <si>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</si>
  <si>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</si>
  <si>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</si>
  <si>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</si>
  <si>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</si>
  <si>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</si>
  <si>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</si>
  <si>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</si>
  <si>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</si>
  <si>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</si>
  <si>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</si>
  <si>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</si>
  <si>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</si>
  <si>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</si>
  <si>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</si>
  <si>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</si>
  <si>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</si>
  <si>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</si>
  <si>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</si>
  <si>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</si>
  <si>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</si>
  <si>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</si>
  <si>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</si>
  <si>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</si>
  <si>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</si>
  <si>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</si>
  <si>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</si>
  <si>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</si>
  <si>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</si>
  <si>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</si>
  <si>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</si>
  <si>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</si>
  <si>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</si>
  <si>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</si>
  <si>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</si>
  <si>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</si>
  <si>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</si>
  <si>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</si>
  <si>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</si>
  <si>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</si>
  <si>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</si>
  <si>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</si>
  <si>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</si>
  <si>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</si>
  <si>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</si>
  <si>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</si>
  <si>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</si>
  <si>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</si>
  <si>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</si>
  <si>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</si>
  <si>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</si>
  <si>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</si>
  <si>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</si>
  <si>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</si>
  <si>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</si>
  <si>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</si>
  <si>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</si>
  <si>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</si>
  <si>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</si>
  <si>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</si>
  <si>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</si>
  <si>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</si>
  <si>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</si>
  <si>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</si>
  <si>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</si>
  <si>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</si>
  <si>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</si>
  <si>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</si>
  <si>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</si>
  <si>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</si>
  <si>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</si>
  <si>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</si>
  <si>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</si>
  <si>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</si>
  <si>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</si>
  <si>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</si>
  <si>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</si>
  <si>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</si>
  <si>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</si>
  <si>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</si>
  <si>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</si>
  <si>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</si>
  <si>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</si>
  <si>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</si>
  <si>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</si>
  <si>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</si>
  <si>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</si>
  <si>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</si>
  <si>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</si>
  <si>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</si>
  <si>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</si>
  <si>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</si>
  <si>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</si>
  <si>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</si>
  <si>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</si>
  <si>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</si>
  <si>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</si>
  <si>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</si>
  <si>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</si>
  <si>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</si>
  <si>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</si>
  <si>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</si>
  <si>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</si>
  <si>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</si>
  <si>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</si>
  <si>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</si>
  <si>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</si>
  <si>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</si>
  <si>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</si>
  <si>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</si>
  <si>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</si>
  <si>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</si>
  <si>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</si>
  <si>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</si>
  <si>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</si>
  <si>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</si>
  <si>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</si>
  <si>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</si>
  <si>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</si>
  <si>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</si>
  <si>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</si>
  <si>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</si>
  <si>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</si>
  <si>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</si>
  <si>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</si>
  <si>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</si>
  <si>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</si>
  <si>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</si>
  <si>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</si>
  <si>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</si>
  <si>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</si>
  <si>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</si>
  <si>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</si>
  <si>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</si>
  <si>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</si>
  <si>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</si>
  <si>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</si>
  <si>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</si>
  <si>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</si>
  <si>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</si>
  <si>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</si>
  <si>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</si>
  <si>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</si>
  <si>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</si>
  <si>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</si>
  <si>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</si>
  <si>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</si>
  <si>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</si>
  <si>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</si>
  <si>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</si>
  <si>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</si>
  <si>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</si>
  <si>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</si>
  <si>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</si>
  <si>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</si>
  <si>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</si>
  <si>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</si>
  <si>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</si>
  <si>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</si>
  <si>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</si>
  <si>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</si>
  <si>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</si>
  <si>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</si>
  <si>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</si>
  <si>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</si>
  <si>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</si>
  <si>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</si>
  <si>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</si>
  <si>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</si>
  <si>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</si>
  <si>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</si>
  <si>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</si>
  <si>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</si>
  <si>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</si>
  <si>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</si>
  <si>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</si>
  <si>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</si>
  <si>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</si>
  <si>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</si>
  <si>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</si>
  <si>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</si>
  <si>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</si>
  <si>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</si>
  <si>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</si>
  <si>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</si>
  <si>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</si>
  <si>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</si>
  <si>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</si>
  <si>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</si>
  <si>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</si>
  <si>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</si>
  <si>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</si>
  <si>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</si>
  <si>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</si>
  <si>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</si>
  <si>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</si>
  <si>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</si>
  <si>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</si>
  <si>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</si>
  <si>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</si>
  <si>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</si>
  <si>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</si>
  <si>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</si>
  <si>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</si>
  <si>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</si>
  <si>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</si>
  <si>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</si>
  <si>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</si>
  <si>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</si>
  <si>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</si>
  <si>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</si>
  <si>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</si>
  <si>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</si>
  <si>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</si>
  <si>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</si>
  <si>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</si>
  <si>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</si>
  <si>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</si>
  <si>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</si>
  <si>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</si>
  <si>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</si>
  <si>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</si>
  <si>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</si>
  <si>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</si>
  <si>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</si>
  <si>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</si>
  <si>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</si>
  <si>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</si>
  <si>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</si>
  <si>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</si>
  <si>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</si>
  <si>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</si>
  <si>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</si>
  <si>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</si>
  <si>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</si>
  <si>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</si>
  <si>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</si>
  <si>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</si>
  <si>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</si>
  <si>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</si>
  <si>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</si>
  <si>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</si>
  <si>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</si>
  <si>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</si>
  <si>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</si>
  <si>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</si>
  <si>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</si>
  <si>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</si>
  <si>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</si>
  <si>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</si>
  <si>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</si>
  <si>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</si>
  <si>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</si>
  <si>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</si>
  <si>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</si>
  <si>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</si>
  <si>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</si>
  <si>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</si>
  <si>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</si>
  <si>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</si>
  <si>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</si>
  <si>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</si>
  <si>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</si>
  <si>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</si>
  <si>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</si>
  <si>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</si>
  <si>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</si>
  <si>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</si>
  <si>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</si>
  <si>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</si>
  <si>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</si>
  <si>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</si>
  <si>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</si>
  <si>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</si>
  <si>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</si>
  <si>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</si>
  <si>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</si>
  <si>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</si>
  <si>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</si>
  <si>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</si>
  <si>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</si>
  <si>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</si>
  <si>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</si>
  <si>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</si>
  <si>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</si>
  <si>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</si>
  <si>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</si>
  <si>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</si>
  <si>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</si>
  <si>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</si>
  <si>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</si>
  <si>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</si>
  <si>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</si>
  <si>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</si>
  <si>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</si>
  <si>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</si>
  <si>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</si>
  <si>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</si>
  <si>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</si>
  <si>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</si>
  <si>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</si>
  <si>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</si>
  <si>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</si>
  <si>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</si>
  <si>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</si>
  <si>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</si>
  <si>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</si>
  <si>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</si>
  <si>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</si>
  <si>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</si>
  <si>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</si>
  <si>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</si>
  <si>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</si>
  <si>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</si>
  <si>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</si>
  <si>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</si>
  <si>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</si>
  <si>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</si>
  <si>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</si>
  <si>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</si>
  <si>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</si>
  <si>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</si>
  <si>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</si>
  <si>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</si>
  <si>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</si>
  <si>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</si>
  <si>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</si>
  <si>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</si>
  <si>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</si>
  <si>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</si>
  <si>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</si>
  <si>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</si>
  <si>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</si>
  <si>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</si>
  <si>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</si>
  <si>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</si>
  <si>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</si>
  <si>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</si>
  <si>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</si>
  <si>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</si>
  <si>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</si>
  <si>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</si>
  <si>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</si>
  <si>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</si>
  <si>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</si>
  <si>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</si>
  <si>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</si>
  <si>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</si>
  <si>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</si>
  <si>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</si>
  <si>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</si>
  <si>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</si>
  <si>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</si>
  <si>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</si>
  <si>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</si>
  <si>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</si>
  <si>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</si>
  <si>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</si>
  <si>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</si>
  <si>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</si>
  <si>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</si>
  <si>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</si>
  <si>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</si>
  <si>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</si>
  <si>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</si>
  <si>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</si>
  <si>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</si>
  <si>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</si>
  <si>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</si>
  <si>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</si>
  <si>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</si>
  <si>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</si>
  <si>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</si>
  <si>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</si>
  <si>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</si>
  <si>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</si>
  <si>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</si>
  <si>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</si>
  <si>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</si>
  <si>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</si>
  <si>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</si>
  <si>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</si>
  <si>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</si>
  <si>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</si>
  <si>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</si>
  <si>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</si>
  <si>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</si>
  <si>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</si>
  <si>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</si>
  <si>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</si>
  <si>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</si>
  <si>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</si>
  <si>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</si>
  <si>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</si>
  <si>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</si>
  <si>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</si>
  <si>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</si>
  <si>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</si>
  <si>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</si>
  <si>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</si>
  <si>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</si>
  <si>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</si>
  <si>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</si>
  <si>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</si>
  <si>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</si>
  <si>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</si>
  <si>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</si>
  <si>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</si>
  <si>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</si>
  <si>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</si>
  <si>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</si>
  <si>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</si>
  <si>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</si>
  <si>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</si>
  <si>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</si>
  <si>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</si>
  <si>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</si>
  <si>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</si>
  <si>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</si>
  <si>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</si>
  <si>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</si>
  <si>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</si>
  <si>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</si>
  <si>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</si>
  <si>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</si>
  <si>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</si>
  <si>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</si>
  <si>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</si>
  <si>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</si>
  <si>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</si>
  <si>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</si>
  <si>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</si>
  <si>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</si>
  <si>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</si>
  <si>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</si>
  <si>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</si>
  <si>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</si>
  <si>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</si>
  <si>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</si>
  <si>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</si>
  <si>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</si>
  <si>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</si>
  <si>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</si>
  <si>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</si>
  <si>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</si>
  <si>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</si>
  <si>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</si>
  <si>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</si>
  <si>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</si>
  <si>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</si>
  <si>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</si>
  <si>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</si>
  <si>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</si>
  <si>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</si>
  <si>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</si>
  <si>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</si>
  <si>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</si>
  <si>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</si>
  <si>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</si>
  <si>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</si>
  <si>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</si>
  <si>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</si>
  <si>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</si>
  <si>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</si>
  <si>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</si>
  <si>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</si>
  <si>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</si>
  <si>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</si>
  <si>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</si>
  <si>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</si>
  <si>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</si>
  <si>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</si>
  <si>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</si>
  <si>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</si>
  <si>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</si>
  <si>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</si>
  <si>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</si>
  <si>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</si>
  <si>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</si>
  <si>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</si>
  <si>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</si>
  <si>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</si>
  <si>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</si>
  <si>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</si>
  <si>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</si>
  <si>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</si>
  <si>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</si>
  <si>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</si>
  <si>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</si>
  <si>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</si>
  <si>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</si>
  <si>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</si>
  <si>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</si>
  <si>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</si>
  <si>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</si>
  <si>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</si>
  <si>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</si>
  <si>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</si>
  <si>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</si>
  <si>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</si>
  <si>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</si>
  <si>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</si>
  <si>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</si>
  <si>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</si>
  <si>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</si>
  <si>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</si>
  <si>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</si>
  <si>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</si>
  <si>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</si>
  <si>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</si>
  <si>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</si>
  <si>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</si>
  <si>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</si>
  <si>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</si>
  <si>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</si>
  <si>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</si>
  <si>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</si>
  <si>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</si>
  <si>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</si>
  <si>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</si>
  <si>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</si>
  <si>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</si>
  <si>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</si>
  <si>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</si>
  <si>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</si>
  <si>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</si>
  <si>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</si>
  <si>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</si>
  <si>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</si>
  <si>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</si>
  <si>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</si>
  <si>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</si>
  <si>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</si>
  <si>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</si>
  <si>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</si>
  <si>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</si>
  <si>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</si>
  <si>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</si>
  <si>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</si>
  <si>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</si>
  <si>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</si>
  <si>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</si>
  <si>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</si>
  <si>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</si>
  <si>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</si>
  <si>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</si>
  <si>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</si>
  <si>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</si>
  <si>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</si>
  <si>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</si>
  <si>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</si>
  <si>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</si>
  <si>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</si>
  <si>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</si>
  <si>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</si>
  <si>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</si>
  <si>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</si>
  <si>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</si>
  <si>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</si>
  <si>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</si>
  <si>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</si>
  <si>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</si>
  <si>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</si>
  <si>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</si>
  <si>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</si>
  <si>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</si>
  <si>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</si>
  <si>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</si>
  <si>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</si>
  <si>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</si>
  <si>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</si>
  <si>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</si>
  <si>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</si>
  <si>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</si>
  <si>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</si>
  <si>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</si>
  <si>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</si>
  <si>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</si>
  <si>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</si>
  <si>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</si>
  <si>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</si>
  <si>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</si>
  <si>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</si>
  <si>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</si>
  <si>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</si>
  <si>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</si>
  <si>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</si>
  <si>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</si>
  <si>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</si>
  <si>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</si>
  <si>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</si>
  <si>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</si>
  <si>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</si>
  <si>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</si>
  <si>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</si>
  <si>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</si>
  <si>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</si>
  <si>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</si>
  <si>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</si>
  <si>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</si>
  <si>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</si>
  <si>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</si>
  <si>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</si>
  <si>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</si>
  <si>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</si>
  <si>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</si>
  <si>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</si>
  <si>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</si>
  <si>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</si>
  <si>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</si>
  <si>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</si>
  <si>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</si>
  <si>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</si>
  <si>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</si>
  <si>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</si>
  <si>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</si>
  <si>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</si>
  <si>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</si>
  <si>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</si>
  <si>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</si>
  <si>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</si>
  <si>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</si>
  <si>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</si>
  <si>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</si>
  <si>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</si>
  <si>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</si>
  <si>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</si>
  <si>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</si>
  <si>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</si>
  <si>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</si>
  <si>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</si>
  <si>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</si>
  <si>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</si>
  <si>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</si>
  <si>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</si>
  <si>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</si>
  <si>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</si>
  <si>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</si>
  <si>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</si>
  <si>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</si>
  <si>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</si>
  <si>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</si>
  <si>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</si>
  <si>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</si>
  <si>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</si>
  <si>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</si>
  <si>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</si>
  <si>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</si>
  <si>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</si>
  <si>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</si>
  <si>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</si>
  <si>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</si>
  <si>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</si>
  <si>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</si>
  <si>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</si>
  <si>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</si>
  <si>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</si>
  <si>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</si>
  <si>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</si>
  <si>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</si>
  <si>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</si>
  <si>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</si>
  <si>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</si>
  <si>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</si>
  <si>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</si>
  <si>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</si>
  <si>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</si>
  <si>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</si>
  <si>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</si>
  <si>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</si>
  <si>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</si>
  <si>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</si>
  <si>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</si>
  <si>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</si>
  <si>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</si>
  <si>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</si>
  <si>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</si>
  <si>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</si>
  <si>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</si>
  <si>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</si>
  <si>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</si>
  <si>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</si>
  <si>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</si>
  <si>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</si>
  <si>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</si>
  <si>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</si>
  <si>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</si>
  <si>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</si>
  <si>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</si>
  <si>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</si>
  <si>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</si>
  <si>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</si>
  <si>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</si>
  <si>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</si>
  <si>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</si>
  <si>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</si>
  <si>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</si>
  <si>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</si>
  <si>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</si>
  <si>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</si>
  <si>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</si>
  <si>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</si>
  <si>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</si>
  <si>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</si>
  <si>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</si>
  <si>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</si>
  <si>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</si>
  <si>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</si>
  <si>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</si>
  <si>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</si>
  <si>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</si>
  <si>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</si>
  <si>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</si>
  <si>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</si>
  <si>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</si>
  <si>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</si>
  <si>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</si>
  <si>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</si>
  <si>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</si>
  <si>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</si>
  <si>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</si>
  <si>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</si>
  <si>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</si>
  <si>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</si>
  <si>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</si>
  <si>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</si>
  <si>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</si>
  <si>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</si>
  <si>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</si>
  <si>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</si>
  <si>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</si>
  <si>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</si>
  <si>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</si>
  <si>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</si>
  <si>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</si>
  <si>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</si>
  <si>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</si>
  <si>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</si>
  <si>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</si>
  <si>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</si>
  <si>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</si>
  <si>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</si>
  <si>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</si>
  <si>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</si>
  <si>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</si>
  <si>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</si>
  <si>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</si>
  <si>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</si>
  <si>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</si>
  <si>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</si>
  <si>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</si>
  <si>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</si>
  <si>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</si>
  <si>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</si>
  <si>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</si>
  <si>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</si>
  <si>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</si>
  <si>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</si>
  <si>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</si>
  <si>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</si>
  <si>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</si>
  <si>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</si>
  <si>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</si>
  <si>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</si>
  <si>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</si>
  <si>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</si>
  <si>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</si>
  <si>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</si>
  <si>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</si>
  <si>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</si>
  <si>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</si>
  <si>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</si>
  <si>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</si>
  <si>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</si>
  <si>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</si>
  <si>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</si>
  <si>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</si>
  <si>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</si>
  <si>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</si>
  <si>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</si>
  <si>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</si>
  <si>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</si>
  <si>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</si>
  <si>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</si>
  <si>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</si>
  <si>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</si>
  <si>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</si>
  <si>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</si>
  <si>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</si>
  <si>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</si>
  <si>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</si>
  <si>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</si>
  <si>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</si>
  <si>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</si>
  <si>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</si>
  <si>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</si>
  <si>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</si>
  <si>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</si>
  <si>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</si>
  <si>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</si>
  <si>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</si>
  <si>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</si>
  <si>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</si>
  <si>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</si>
  <si>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</si>
  <si>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</si>
  <si>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</si>
  <si>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</si>
  <si>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</si>
  <si>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</si>
  <si>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</si>
  <si>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</si>
  <si>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</si>
  <si>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</si>
  <si>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</si>
  <si>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</si>
  <si>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</si>
  <si>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</si>
  <si>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</si>
  <si>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</si>
  <si>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</si>
  <si>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</si>
  <si>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</si>
  <si>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</si>
  <si>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</si>
  <si>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</si>
  <si>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</si>
  <si>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</si>
  <si>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</si>
  <si>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</si>
  <si>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</si>
  <si>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</si>
  <si>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</si>
  <si>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</si>
  <si>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</si>
  <si>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</si>
  <si>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</si>
  <si>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</si>
  <si>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</si>
  <si>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</si>
  <si>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</si>
  <si>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</si>
  <si>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</si>
  <si>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</si>
  <si>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</si>
  <si>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</si>
  <si>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</si>
  <si>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</si>
  <si>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</si>
  <si>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</si>
  <si>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</si>
  <si>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</si>
  <si>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</si>
  <si>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</si>
  <si>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</si>
  <si>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</si>
  <si>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</si>
  <si>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</si>
  <si>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</si>
  <si>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</si>
  <si>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</si>
  <si>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</si>
  <si>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</si>
  <si>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</si>
  <si>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</si>
  <si>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</si>
  <si>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</si>
  <si>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</si>
  <si>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</si>
  <si>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</si>
  <si>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</si>
  <si>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</si>
  <si>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</si>
  <si>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</si>
  <si>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</si>
  <si>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</si>
  <si>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</si>
  <si>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</si>
  <si>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</si>
  <si>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</si>
  <si>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</si>
  <si>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</si>
  <si>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</si>
  <si>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</si>
  <si>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</si>
  <si>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</si>
  <si>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</si>
  <si>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</si>
  <si>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</si>
  <si>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</si>
  <si>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</si>
  <si>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</si>
  <si>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</si>
  <si>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</si>
  <si>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</si>
  <si>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</si>
  <si>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</si>
  <si>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</si>
  <si>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</si>
  <si>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</si>
  <si>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</si>
  <si>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</si>
  <si>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</si>
  <si>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</si>
  <si>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</si>
  <si>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</si>
  <si>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</si>
  <si>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</si>
  <si>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</si>
  <si>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</si>
  <si>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</si>
  <si>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</si>
  <si>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</si>
  <si>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</si>
  <si>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</si>
  <si>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</si>
  <si>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</si>
  <si>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</si>
  <si>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</si>
  <si>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</si>
  <si>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</si>
  <si>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</si>
  <si>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</si>
  <si>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</si>
  <si>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</si>
  <si>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</si>
  <si>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</si>
  <si>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</si>
  <si>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</si>
  <si>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</si>
  <si>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</si>
  <si>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</si>
  <si>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</si>
  <si>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</si>
  <si>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</si>
  <si>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</si>
  <si>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</si>
  <si>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</si>
  <si>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</si>
  <si>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</si>
  <si>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</si>
  <si>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</si>
  <si>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</si>
  <si>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</si>
  <si>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</si>
  <si>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</si>
  <si>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</si>
  <si>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</si>
  <si>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</si>
  <si>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</si>
  <si>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</si>
  <si>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</si>
  <si>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</si>
  <si>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</si>
  <si>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</si>
  <si>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</si>
  <si>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</si>
  <si>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</si>
  <si>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</si>
  <si>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</si>
  <si>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</si>
  <si>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</si>
  <si>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</si>
  <si>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</si>
  <si>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</si>
  <si>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</si>
  <si>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</si>
  <si>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</si>
  <si>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</si>
  <si>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</si>
  <si>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</si>
  <si>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</si>
  <si>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</si>
  <si>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</si>
  <si>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</si>
  <si>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</si>
  <si>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</si>
  <si>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</si>
  <si>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</si>
  <si>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</si>
  <si>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</si>
  <si>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</si>
  <si>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</si>
  <si>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</si>
  <si>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</si>
  <si>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</si>
  <si>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</si>
  <si>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</si>
  <si>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</si>
  <si>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</si>
  <si>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</si>
  <si>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</si>
  <si>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</si>
  <si>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</si>
  <si>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</si>
  <si>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</si>
  <si>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</si>
  <si>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</si>
  <si>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</si>
  <si>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</si>
  <si>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</si>
  <si>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</si>
  <si>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</si>
  <si>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</si>
  <si>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</si>
  <si>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</si>
  <si>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</si>
  <si>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</si>
  <si>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</si>
  <si>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</si>
  <si>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</si>
  <si>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</si>
  <si>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</si>
  <si>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</si>
  <si>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</si>
  <si>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</si>
  <si>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</si>
  <si>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</si>
  <si>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</si>
  <si>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</si>
  <si>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</si>
  <si>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</si>
  <si>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</si>
  <si>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</si>
  <si>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</si>
  <si>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</si>
  <si>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</si>
  <si>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</si>
  <si>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</si>
  <si>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</si>
  <si>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</si>
  <si>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</si>
  <si>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</si>
  <si>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</si>
  <si>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</si>
  <si>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</si>
  <si>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</si>
  <si>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</si>
  <si>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</si>
  <si>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</si>
  <si>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</si>
  <si>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</si>
  <si>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</si>
  <si>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</si>
  <si>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</si>
  <si>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</si>
  <si>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</si>
  <si>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</si>
  <si>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</si>
  <si>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</si>
  <si>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</si>
  <si>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</si>
  <si>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</si>
  <si>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</si>
  <si>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</si>
  <si>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</si>
  <si>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</si>
  <si>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</si>
  <si>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</si>
  <si>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</si>
  <si>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</si>
  <si>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</si>
  <si>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</si>
  <si>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</si>
  <si>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</si>
  <si>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</si>
  <si>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</si>
  <si>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</si>
  <si>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</si>
  <si>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</si>
  <si>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</si>
  <si>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</si>
  <si>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</si>
  <si>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</si>
  <si>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</si>
  <si>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</si>
  <si>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</si>
  <si>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</si>
  <si>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</si>
  <si>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</si>
  <si>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</si>
  <si>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</si>
  <si>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</si>
  <si>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</si>
  <si>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</si>
  <si>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</si>
  <si>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</si>
  <si>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</si>
  <si>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</si>
  <si>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</si>
  <si>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</si>
  <si>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</si>
  <si>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</si>
  <si>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</si>
  <si>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</si>
  <si>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</si>
  <si>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</si>
  <si>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</si>
  <si>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</si>
  <si>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</si>
  <si>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</si>
  <si>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</si>
  <si>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</si>
  <si>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</si>
  <si>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</si>
  <si>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</si>
  <si>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</si>
  <si>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</si>
  <si>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</si>
  <si>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</si>
  <si>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</si>
  <si>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</si>
  <si>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</si>
  <si>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</si>
  <si>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</si>
  <si>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</si>
  <si>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</si>
  <si>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</si>
  <si>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</si>
  <si>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</si>
  <si>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</si>
  <si>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</si>
  <si>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</si>
  <si>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</si>
  <si>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</si>
  <si>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</si>
  <si>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</si>
  <si>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</si>
  <si>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</si>
  <si>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</si>
  <si>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</si>
  <si>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</si>
  <si>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</si>
  <si>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</si>
  <si>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</si>
  <si>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</si>
  <si>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</si>
  <si>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</si>
  <si>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</si>
  <si>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</si>
  <si>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</si>
  <si>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</si>
  <si>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</si>
  <si>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</si>
  <si>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</si>
  <si>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</si>
  <si>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</si>
  <si>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</si>
  <si>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</si>
  <si>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</si>
  <si>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</si>
  <si>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</si>
  <si>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</si>
  <si>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</si>
  <si>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</si>
  <si>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</si>
  <si>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</si>
  <si>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</si>
  <si>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</si>
  <si>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</si>
  <si>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</si>
  <si>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</si>
  <si>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</si>
  <si>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</si>
  <si>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</si>
  <si>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</si>
  <si>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</si>
  <si>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</si>
  <si>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</si>
  <si>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</si>
  <si>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</si>
  <si>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</si>
  <si>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</si>
  <si>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</si>
  <si>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</si>
  <si>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</si>
  <si>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</si>
  <si>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</si>
  <si>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</si>
  <si>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</si>
  <si>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</si>
  <si>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</si>
  <si>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</si>
  <si>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</si>
  <si>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</si>
  <si>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</si>
  <si>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</si>
  <si>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</si>
  <si>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</si>
  <si>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</si>
  <si>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</si>
  <si>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</si>
  <si>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</si>
  <si>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</si>
  <si>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</si>
  <si>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</si>
  <si>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</si>
  <si>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</si>
  <si>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</si>
  <si>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</si>
  <si>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</si>
  <si>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</si>
  <si>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</si>
  <si>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</si>
  <si>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</si>
  <si>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</si>
  <si>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</si>
  <si>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</si>
  <si>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</si>
  <si>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</si>
  <si>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</si>
  <si>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</si>
  <si>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</si>
  <si>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</si>
  <si>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</si>
  <si>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</si>
  <si>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</si>
  <si>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</si>
  <si>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</si>
  <si>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</si>
  <si>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</si>
  <si>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</si>
  <si>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</si>
  <si>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</si>
  <si>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</si>
  <si>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</si>
  <si>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</si>
  <si>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</si>
  <si>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</si>
  <si>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</si>
  <si>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</si>
  <si>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</si>
  <si>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</si>
  <si>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</si>
  <si>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</si>
  <si>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</si>
  <si>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</si>
  <si>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</si>
  <si>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</si>
  <si>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</si>
  <si>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</si>
  <si>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</si>
  <si>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</si>
  <si>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</si>
  <si>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</si>
  <si>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</si>
  <si>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</si>
  <si>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</si>
  <si>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</si>
  <si>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</si>
  <si>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</si>
  <si>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</si>
  <si>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</si>
  <si>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</si>
  <si>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</si>
  <si>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</si>
  <si>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</si>
  <si>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</si>
  <si>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</si>
  <si>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</si>
  <si>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</si>
  <si>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</si>
  <si>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</si>
  <si>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</si>
  <si>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</si>
  <si>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</si>
  <si>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</si>
  <si>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</si>
  <si>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</si>
  <si>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</si>
  <si>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</si>
  <si>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</si>
  <si>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</si>
  <si>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</si>
  <si>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</si>
  <si>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</si>
  <si>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</si>
  <si>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</si>
  <si>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</si>
  <si>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</si>
  <si>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</si>
  <si>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</si>
  <si>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</si>
  <si>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</si>
  <si>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</si>
  <si>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</si>
  <si>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</si>
  <si>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</si>
  <si>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</si>
  <si>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</si>
  <si>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</si>
  <si>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</si>
  <si>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</si>
  <si>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</si>
  <si>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</si>
  <si>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</si>
  <si>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</si>
  <si>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</si>
  <si>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</si>
  <si>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</si>
  <si>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</si>
  <si>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</si>
  <si>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</si>
  <si>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</si>
  <si>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</si>
  <si>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</si>
  <si>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</si>
  <si>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</si>
  <si>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</si>
  <si>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</si>
  <si>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</si>
  <si>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</si>
  <si>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</si>
  <si>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</si>
  <si>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</si>
  <si>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</si>
  <si>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</si>
  <si>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</si>
  <si>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</si>
  <si>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</si>
  <si>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</si>
  <si>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</si>
  <si>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</si>
  <si>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</si>
  <si>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</si>
  <si>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</si>
  <si>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</si>
  <si>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</si>
  <si>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</si>
  <si>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</si>
  <si>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</si>
  <si>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</si>
  <si>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</si>
  <si>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</si>
  <si>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</si>
  <si>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</si>
  <si>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</si>
  <si>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</si>
  <si>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</si>
  <si>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</si>
  <si>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</si>
  <si>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</si>
  <si>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</si>
  <si>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</si>
  <si>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</si>
  <si>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</si>
  <si>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</si>
  <si>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</si>
  <si>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</si>
  <si>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</si>
  <si>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</si>
  <si>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</si>
  <si>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</si>
  <si>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</si>
  <si>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</si>
  <si>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</si>
  <si>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</si>
  <si>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</si>
  <si>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</si>
  <si>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</si>
  <si>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</si>
  <si>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</si>
  <si>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</si>
  <si>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</si>
  <si>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</si>
  <si>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</si>
  <si>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</si>
  <si>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</si>
  <si>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</si>
  <si>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</si>
  <si>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</si>
  <si>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</si>
  <si>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</si>
  <si>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</si>
  <si>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</si>
  <si>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</si>
  <si>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</si>
  <si>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</si>
  <si>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</si>
  <si>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</si>
  <si>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</si>
  <si>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</si>
  <si>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</si>
  <si>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</si>
  <si>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</si>
  <si>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</si>
  <si>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</si>
  <si>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</si>
  <si>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</si>
  <si>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</si>
  <si>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</si>
  <si>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</si>
  <si>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</si>
  <si>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</si>
  <si>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</si>
  <si>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</si>
  <si>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</si>
  <si>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</si>
  <si>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</si>
  <si>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</si>
  <si>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</si>
  <si>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</si>
  <si>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</si>
  <si>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</si>
  <si>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</si>
  <si>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</si>
  <si>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</si>
  <si>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</si>
  <si>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</si>
  <si>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</si>
  <si>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</si>
  <si>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</si>
  <si>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</si>
  <si>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</si>
  <si>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</si>
  <si>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</si>
  <si>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</si>
  <si>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</si>
  <si>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</si>
  <si>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</si>
  <si>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</si>
  <si>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</si>
  <si>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</si>
  <si>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</si>
  <si>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</si>
  <si>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</si>
  <si>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</si>
  <si>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</si>
  <si>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</si>
  <si>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</si>
  <si>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</si>
  <si>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</si>
  <si>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</si>
  <si>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</si>
  <si>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</si>
  <si>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</si>
  <si>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</si>
  <si>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</si>
  <si>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</si>
  <si>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</si>
  <si>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</si>
  <si>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</si>
  <si>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</si>
  <si>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</si>
  <si>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</si>
  <si>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</si>
  <si>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</si>
  <si>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</si>
  <si>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</si>
  <si>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</si>
  <si>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</si>
  <si>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</si>
  <si>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</si>
  <si>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</si>
  <si>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</si>
  <si>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</si>
  <si>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</si>
  <si>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</si>
  <si>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</si>
  <si>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</si>
  <si>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</si>
  <si>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</si>
  <si>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</si>
  <si>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</si>
  <si>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</si>
  <si>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</si>
  <si>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</si>
  <si>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</si>
  <si>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</si>
  <si>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</si>
  <si>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</si>
  <si>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</si>
  <si>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</si>
  <si>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</si>
  <si>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</si>
  <si>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</si>
  <si>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</si>
  <si>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</si>
  <si>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</si>
  <si>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</si>
  <si>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</si>
  <si>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</si>
  <si>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</si>
  <si>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</si>
  <si>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</si>
  <si>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</si>
  <si>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</si>
  <si>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</si>
  <si>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</si>
  <si>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</si>
  <si>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</si>
  <si>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</si>
  <si>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</si>
  <si>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</si>
  <si>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</si>
  <si>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</si>
  <si>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</si>
  <si>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</si>
  <si>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</si>
  <si>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</si>
  <si>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</si>
  <si>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</si>
  <si>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</si>
  <si>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</si>
  <si>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</si>
  <si>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</si>
  <si>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</si>
  <si>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</si>
  <si>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</si>
  <si>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</si>
  <si>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</si>
  <si>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</si>
  <si>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</si>
  <si>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</si>
  <si>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</si>
  <si>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</si>
  <si>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</si>
  <si>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</si>
  <si>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</si>
  <si>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</si>
  <si>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</si>
  <si>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</si>
  <si>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</si>
  <si>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</si>
  <si>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</si>
  <si>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</si>
  <si>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</si>
  <si>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</si>
  <si>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</si>
  <si>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</si>
  <si>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</si>
  <si>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</si>
  <si>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</si>
  <si>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</si>
  <si>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</si>
  <si>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</si>
  <si>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</si>
  <si>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</si>
  <si>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</si>
  <si>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</si>
  <si>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</si>
  <si>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</si>
  <si>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</si>
  <si>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</si>
  <si>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</si>
  <si>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</si>
  <si>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</si>
  <si>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</si>
  <si>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</si>
  <si>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</si>
  <si>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</si>
  <si>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</si>
  <si>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</si>
  <si>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</si>
  <si>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</si>
  <si>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</si>
  <si>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</si>
  <si>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</si>
  <si>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</si>
  <si>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</si>
  <si>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</si>
  <si>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</si>
  <si>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</si>
  <si>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</si>
  <si>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</si>
  <si>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</si>
  <si>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</si>
  <si>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</si>
  <si>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</si>
  <si>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</si>
  <si>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</si>
  <si>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</si>
  <si>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</si>
  <si>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</si>
  <si>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</si>
  <si>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</si>
  <si>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</si>
  <si>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</si>
  <si>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</si>
  <si>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</si>
  <si>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</si>
  <si>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</si>
  <si>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</si>
  <si>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</si>
  <si>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</si>
  <si>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</si>
  <si>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</si>
  <si>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</si>
  <si>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</si>
  <si>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</si>
  <si>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</si>
  <si>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</si>
  <si>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</si>
  <si>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</si>
  <si>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</si>
  <si>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</si>
  <si>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</si>
  <si>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</si>
  <si>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</si>
  <si>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</si>
  <si>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</si>
  <si>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</si>
  <si>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</si>
  <si>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</si>
  <si>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</si>
  <si>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</si>
  <si>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</si>
  <si>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</si>
  <si>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</si>
  <si>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</si>
  <si>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</si>
  <si>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</si>
  <si>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</si>
  <si>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</si>
  <si>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</si>
  <si>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</si>
  <si>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</si>
  <si>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</si>
  <si>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</si>
  <si>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</si>
  <si>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</si>
  <si>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</si>
  <si>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</si>
  <si>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</si>
  <si>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</si>
  <si>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</si>
  <si>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</si>
  <si>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</si>
  <si>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</si>
  <si>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</si>
  <si>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</si>
  <si>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</si>
  <si>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</si>
  <si>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</si>
  <si>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</si>
  <si>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</si>
  <si>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</si>
  <si>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</si>
  <si>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</si>
  <si>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</si>
  <si>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</si>
  <si>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</si>
  <si>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</si>
  <si>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</si>
  <si>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</si>
  <si>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</si>
  <si>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</si>
  <si>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</si>
  <si>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</si>
  <si>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</si>
  <si>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</si>
  <si>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</si>
  <si>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</si>
  <si>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</si>
  <si>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</si>
  <si>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</si>
  <si>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</si>
  <si>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</si>
  <si>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</si>
  <si>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</si>
  <si>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</si>
  <si>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</si>
  <si>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</si>
  <si>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</si>
  <si>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</si>
  <si>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</si>
  <si>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</si>
  <si>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</si>
  <si>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</si>
  <si>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</si>
  <si>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</si>
  <si>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</si>
  <si>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</si>
  <si>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</si>
  <si>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</si>
  <si>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</si>
  <si>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</si>
  <si>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</si>
  <si>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</si>
  <si>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</si>
  <si>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</si>
  <si>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</si>
  <si>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</si>
  <si>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</si>
  <si>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</si>
  <si>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</si>
  <si>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</si>
  <si>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</si>
  <si>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</si>
  <si>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</si>
  <si>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</si>
  <si>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</si>
  <si>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</si>
  <si>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</si>
  <si>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</si>
  <si>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</si>
  <si>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</si>
  <si>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</si>
  <si>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</si>
  <si>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</si>
  <si>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</si>
  <si>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</si>
  <si>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</si>
  <si>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</si>
  <si>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</si>
  <si>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</si>
  <si>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</si>
  <si>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</si>
  <si>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</si>
  <si>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</si>
  <si>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</si>
  <si>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</si>
  <si>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</si>
  <si>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</si>
  <si>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</si>
  <si>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</si>
  <si>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</si>
  <si>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</si>
  <si>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</si>
  <si>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</si>
  <si>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</si>
  <si>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</si>
  <si>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</si>
  <si>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</si>
  <si>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</si>
  <si>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</si>
  <si>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</si>
  <si>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</si>
  <si>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</si>
  <si>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</si>
  <si>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</si>
  <si>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</si>
  <si>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</si>
  <si>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</si>
  <si>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</si>
  <si>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</si>
  <si>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</si>
  <si>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</si>
  <si>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</si>
  <si>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</si>
  <si>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</si>
  <si>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</si>
  <si>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</si>
  <si>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</si>
  <si>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</si>
  <si>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</si>
  <si>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</si>
  <si>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</si>
  <si>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</si>
  <si>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</si>
  <si>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</si>
  <si>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</si>
  <si>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</si>
  <si>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</si>
  <si>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</si>
  <si>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</si>
  <si>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</si>
  <si>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</si>
  <si>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</si>
  <si>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</si>
  <si>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</si>
  <si>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</si>
  <si>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</si>
  <si>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</si>
  <si>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</si>
  <si>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</si>
  <si>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</si>
  <si>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</si>
  <si>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</si>
  <si>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</si>
  <si>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</si>
  <si>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</si>
  <si>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</si>
  <si>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</si>
  <si>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</si>
  <si>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</si>
  <si>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</si>
  <si>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</si>
  <si>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</si>
  <si>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</si>
  <si>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</si>
  <si>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</si>
  <si>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</si>
  <si>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</si>
  <si>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</si>
  <si>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</si>
  <si>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</si>
  <si>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</si>
  <si>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</si>
  <si>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</si>
  <si>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</si>
  <si>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</si>
  <si>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</si>
  <si>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</si>
  <si>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</si>
  <si>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</si>
  <si>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</si>
  <si>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</si>
  <si>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</si>
  <si>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</si>
  <si>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</si>
  <si>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</si>
  <si>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</si>
  <si>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</si>
  <si>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</si>
  <si>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</si>
  <si>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</si>
  <si>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</si>
  <si>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</si>
  <si>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</si>
  <si>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</si>
  <si>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</si>
  <si>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</si>
  <si>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</si>
  <si>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</si>
  <si>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</si>
  <si>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</si>
  <si>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</si>
  <si>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</si>
  <si>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</si>
  <si>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</si>
  <si>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</si>
  <si>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</si>
  <si>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</si>
  <si>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</si>
  <si>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</si>
  <si>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</si>
  <si>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</si>
  <si>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</si>
  <si>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</si>
  <si>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</si>
  <si>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</si>
  <si>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</si>
  <si>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</si>
  <si>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</si>
  <si>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</si>
  <si>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</si>
  <si>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</si>
  <si>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</si>
  <si>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</si>
  <si>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</si>
  <si>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</si>
  <si>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</si>
  <si>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</si>
  <si>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</si>
  <si>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</si>
  <si>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</si>
  <si>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</si>
  <si>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</si>
  <si>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</si>
  <si>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</si>
  <si>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</si>
  <si>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</si>
  <si>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</si>
  <si>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</si>
  <si>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</si>
  <si>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</si>
  <si>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</si>
  <si>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</si>
  <si>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</si>
  <si>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</si>
  <si>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</si>
  <si>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</si>
  <si>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</si>
  <si>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</si>
  <si>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</si>
  <si>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</si>
  <si>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</si>
  <si>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</si>
  <si>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</si>
  <si>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</si>
  <si>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</si>
  <si>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</si>
  <si>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</si>
  <si>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</si>
  <si>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</si>
  <si>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</si>
  <si>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</si>
  <si>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</si>
  <si>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</si>
  <si>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</si>
  <si>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</si>
  <si>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</si>
  <si>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</si>
  <si>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</si>
  <si>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</si>
  <si>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</si>
  <si>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</si>
  <si>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</si>
  <si>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</si>
  <si>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</si>
  <si>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</si>
  <si>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</si>
  <si>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</si>
  <si>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</si>
  <si>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</si>
  <si>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</si>
  <si>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</si>
  <si>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</si>
  <si>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</si>
  <si>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</si>
  <si>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</si>
  <si>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</si>
  <si>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</si>
  <si>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</si>
  <si>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</si>
  <si>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</si>
  <si>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</si>
  <si>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</si>
  <si>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</si>
  <si>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</si>
  <si>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</si>
  <si>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</si>
  <si>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</si>
  <si>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</si>
  <si>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</si>
  <si>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</si>
  <si>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</si>
  <si>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</si>
  <si>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</si>
  <si>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</si>
  <si>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</si>
  <si>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</si>
  <si>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</si>
  <si>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</si>
  <si>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</si>
  <si>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</si>
  <si>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</si>
  <si>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</si>
  <si>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</si>
  <si>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</si>
  <si>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</si>
  <si>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</si>
  <si>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</si>
  <si>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</si>
  <si>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</si>
  <si>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</si>
  <si>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</si>
  <si>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</si>
  <si>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</si>
  <si>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</si>
  <si>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</si>
  <si>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</si>
  <si>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</si>
  <si>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</si>
  <si>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</si>
  <si>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</si>
  <si>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</si>
  <si>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</si>
  <si>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</si>
  <si>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</si>
  <si>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</si>
  <si>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</si>
  <si>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</si>
  <si>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</si>
  <si>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</si>
  <si>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</si>
  <si>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</si>
  <si>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</si>
  <si>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</si>
  <si>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</si>
  <si>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</si>
  <si>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</si>
  <si>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</si>
  <si>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</si>
  <si>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</si>
  <si>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</si>
  <si>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</si>
  <si>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</si>
  <si>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</si>
  <si>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</si>
  <si>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</si>
  <si>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</si>
  <si>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</si>
  <si>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</si>
  <si>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</si>
  <si>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</si>
  <si>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</si>
  <si>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</si>
  <si>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</si>
  <si>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</si>
  <si>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</si>
  <si>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</si>
  <si>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</si>
  <si>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</si>
  <si>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</si>
  <si>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</si>
  <si>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</si>
  <si>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</si>
  <si>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</si>
  <si>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</si>
  <si>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</si>
  <si>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</si>
  <si>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</si>
  <si>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</si>
  <si>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</si>
  <si>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</si>
  <si>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</si>
  <si>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</si>
  <si>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</si>
  <si>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</si>
  <si>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</si>
  <si>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</si>
  <si>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</si>
  <si>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</si>
  <si>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</si>
  <si>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</si>
  <si>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</si>
  <si>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</si>
  <si>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</si>
  <si>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</si>
  <si>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</si>
  <si>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</si>
  <si>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</si>
  <si>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</si>
  <si>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</si>
  <si>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</si>
  <si>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</si>
  <si>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</si>
  <si>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</si>
  <si>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</si>
  <si>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</si>
  <si>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</si>
  <si>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</si>
  <si>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</si>
  <si>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</si>
  <si>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</si>
  <si>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</si>
  <si>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</si>
  <si>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</si>
  <si>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</si>
  <si>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</si>
  <si>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</si>
  <si>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</si>
  <si>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</si>
  <si>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</si>
  <si>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</si>
  <si>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</si>
  <si>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</si>
  <si>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</si>
  <si>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</si>
  <si>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</si>
  <si>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</si>
  <si>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</si>
  <si>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</si>
  <si>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</si>
  <si>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</si>
  <si>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</si>
  <si>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</si>
  <si>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</si>
  <si>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</si>
  <si>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</si>
  <si>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</si>
  <si>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</si>
  <si>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</si>
  <si>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</si>
  <si>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</si>
  <si>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</si>
  <si>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</si>
  <si>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</si>
  <si>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</si>
  <si>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</si>
  <si>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</si>
  <si>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</si>
  <si>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</si>
  <si>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</si>
  <si>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</si>
  <si>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</si>
  <si>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</si>
  <si>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</si>
  <si>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</si>
  <si>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</si>
  <si>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</si>
  <si>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</si>
  <si>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</si>
  <si>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</si>
  <si>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</si>
  <si>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</si>
  <si>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</si>
  <si>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</si>
  <si>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</si>
  <si>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</si>
  <si>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</si>
  <si>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</si>
  <si>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</si>
  <si>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</si>
  <si>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</si>
  <si>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</si>
  <si>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</si>
  <si>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</si>
  <si>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</si>
  <si>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</si>
  <si>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</si>
  <si>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</si>
  <si>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</si>
  <si>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</si>
  <si>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</si>
  <si>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</si>
  <si>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</si>
  <si>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</si>
  <si>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</si>
  <si>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</si>
  <si>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</si>
  <si>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</si>
  <si>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</si>
  <si>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</si>
  <si>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</si>
  <si>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</si>
  <si>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</si>
  <si>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</si>
  <si>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</si>
  <si>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</si>
  <si>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</si>
  <si>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</si>
  <si>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</si>
  <si>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</si>
  <si>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</si>
  <si>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</si>
  <si>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</si>
  <si>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</si>
  <si>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</si>
  <si>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</si>
  <si>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</si>
  <si>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</si>
  <si>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</si>
  <si>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</si>
  <si>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</si>
  <si>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</si>
  <si>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</si>
  <si>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</si>
  <si>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</si>
  <si>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</si>
  <si>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</si>
  <si>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</si>
  <si>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</si>
  <si>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</si>
  <si>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</si>
  <si>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</si>
  <si>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</si>
  <si>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</si>
  <si>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</si>
  <si>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</si>
  <si>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</si>
  <si>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</si>
  <si>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</si>
  <si>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</si>
  <si>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</si>
  <si>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</si>
  <si>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</si>
  <si>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</si>
  <si>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</si>
  <si>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</si>
  <si>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</si>
  <si>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</si>
  <si>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</si>
  <si>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</si>
  <si>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</si>
  <si>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</si>
  <si>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</si>
  <si>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</si>
  <si>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</si>
  <si>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</si>
  <si>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</si>
  <si>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</si>
  <si>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</si>
  <si>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</si>
  <si>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</si>
  <si>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</si>
  <si>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</si>
  <si>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</si>
  <si>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</si>
  <si>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</si>
  <si>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</si>
  <si>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</si>
  <si>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</si>
  <si>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</si>
  <si>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</si>
  <si>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</si>
  <si>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</si>
  <si>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</si>
  <si>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</si>
  <si>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</si>
  <si>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</si>
  <si>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</si>
  <si>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</si>
  <si>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</si>
  <si>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</si>
  <si>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</si>
  <si>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</si>
  <si>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</si>
  <si>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</si>
  <si>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</si>
  <si>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</si>
  <si>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</si>
  <si>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</si>
  <si>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</si>
  <si>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</si>
  <si>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</si>
  <si>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</si>
  <si>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</si>
  <si>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</si>
  <si>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</si>
  <si>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</si>
  <si>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</si>
  <si>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</si>
  <si>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</si>
  <si>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</si>
  <si>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</si>
  <si>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</si>
  <si>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</si>
  <si>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</si>
  <si>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</si>
  <si>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</si>
  <si>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</si>
  <si>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</si>
  <si>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</si>
  <si>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</si>
  <si>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</si>
  <si>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</si>
  <si>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</si>
  <si>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</si>
  <si>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</si>
  <si>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</si>
  <si>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</si>
  <si>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</si>
  <si>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</si>
  <si>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</si>
  <si>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</si>
  <si>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</si>
  <si>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</si>
  <si>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</si>
  <si>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</si>
  <si>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</si>
  <si>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</si>
  <si>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</si>
  <si>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</si>
  <si>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</si>
  <si>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</si>
  <si>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</si>
  <si>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</si>
  <si>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</si>
  <si>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</si>
  <si>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</si>
  <si>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</si>
  <si>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</si>
  <si>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</si>
  <si>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</si>
  <si>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</si>
  <si>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</si>
  <si>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</si>
  <si>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</si>
  <si>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</si>
  <si>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</si>
  <si>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</si>
  <si>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</si>
  <si>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</si>
  <si>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</si>
  <si>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</si>
  <si>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</si>
  <si>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</si>
  <si>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</si>
  <si>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</si>
  <si>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</si>
  <si>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</si>
  <si>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</si>
  <si>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</si>
  <si>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</si>
  <si>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</si>
  <si>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</si>
  <si>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</si>
  <si>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</si>
  <si>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</si>
  <si>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</si>
  <si>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</si>
  <si>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</si>
  <si>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</si>
  <si>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</si>
  <si>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</si>
  <si>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</si>
  <si>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</si>
  <si>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</si>
  <si>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</si>
  <si>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</si>
  <si>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</si>
  <si>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</si>
  <si>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</si>
  <si>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</si>
  <si>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</si>
  <si>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</si>
  <si>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</si>
  <si>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</si>
  <si>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</si>
  <si>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</si>
  <si>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</si>
  <si>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</si>
  <si>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</si>
  <si>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</si>
  <si>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</si>
  <si>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</si>
  <si>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</si>
  <si>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</si>
  <si>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</si>
  <si>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</si>
  <si>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</si>
  <si>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</si>
  <si>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</si>
  <si>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</si>
  <si>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</si>
  <si>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</si>
  <si>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</si>
  <si>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</si>
  <si>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</si>
  <si>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</si>
  <si>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</si>
  <si>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</si>
  <si>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</si>
  <si>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</si>
  <si>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</si>
  <si>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</si>
  <si>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</si>
  <si>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</si>
  <si>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</si>
  <si>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</si>
  <si>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</si>
  <si>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</si>
  <si>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</si>
  <si>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</si>
  <si>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</si>
  <si>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</si>
  <si>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</si>
  <si>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</si>
  <si>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</si>
  <si>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</si>
  <si>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</si>
  <si>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</si>
  <si>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</si>
  <si>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</si>
  <si>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</si>
  <si>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</si>
  <si>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</si>
  <si>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</si>
  <si>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</si>
  <si>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</si>
  <si>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</si>
  <si>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</si>
  <si>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</si>
  <si>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</si>
  <si>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</si>
  <si>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</si>
  <si>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</si>
  <si>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</si>
  <si>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</si>
  <si>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</si>
  <si>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</si>
  <si>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</si>
  <si>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</si>
  <si>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</si>
  <si>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</si>
  <si>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</si>
  <si>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</si>
  <si>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</si>
  <si>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</si>
  <si>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</si>
  <si>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</si>
  <si>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</si>
  <si>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</si>
  <si>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</si>
  <si>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</si>
  <si>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</si>
  <si>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</si>
  <si>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</si>
  <si>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</si>
  <si>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</si>
  <si>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</si>
  <si>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</si>
  <si>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</si>
  <si>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</si>
  <si>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</si>
  <si>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</si>
  <si>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</si>
  <si>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</si>
  <si>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</si>
  <si>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</si>
  <si>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</si>
  <si>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</si>
  <si>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</si>
  <si>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</si>
  <si>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</si>
  <si>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</si>
  <si>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</si>
  <si>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</si>
  <si>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</si>
  <si>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</si>
  <si>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</si>
  <si>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</si>
  <si>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</si>
  <si>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</si>
  <si>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</si>
  <si>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</si>
  <si>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</si>
  <si>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</si>
  <si>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</si>
  <si>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</si>
  <si>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</si>
  <si>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</si>
  <si>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</si>
  <si>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</si>
  <si>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</si>
  <si>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</si>
  <si>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</si>
  <si>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</si>
  <si>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</si>
  <si>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</si>
  <si>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</si>
  <si>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</si>
  <si>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</si>
  <si>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</si>
  <si>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</si>
  <si>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</si>
  <si>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</si>
  <si>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</si>
  <si>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</si>
  <si>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</si>
  <si>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</si>
  <si>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</si>
  <si>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</si>
  <si>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</si>
  <si>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</si>
  <si>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</si>
  <si>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</si>
  <si>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</si>
  <si>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</si>
  <si>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</si>
  <si>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</si>
  <si>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</si>
  <si>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</si>
  <si>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</si>
  <si>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</si>
  <si>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</si>
  <si>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</si>
  <si>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</si>
  <si>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</si>
  <si>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</si>
  <si>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</si>
  <si>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</si>
  <si>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</si>
  <si>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</si>
  <si>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</si>
  <si>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</si>
  <si>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</si>
  <si>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</si>
  <si>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</si>
  <si>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</si>
  <si>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</si>
  <si>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</si>
  <si>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</si>
  <si>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</si>
  <si>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</si>
  <si>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</si>
  <si>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</si>
  <si>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</si>
  <si>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</si>
  <si>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</si>
  <si>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</si>
  <si>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</si>
  <si>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</si>
  <si>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</si>
  <si>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</si>
  <si>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</si>
  <si>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</si>
  <si>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</si>
  <si>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</si>
  <si>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</si>
  <si>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</si>
  <si>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</si>
  <si>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</si>
  <si>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</si>
  <si>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</si>
  <si>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</si>
  <si>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</si>
  <si>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</si>
  <si>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</si>
  <si>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</si>
  <si>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</si>
  <si>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</si>
  <si>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</si>
  <si>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</si>
  <si>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</si>
  <si>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</si>
  <si>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</si>
  <si>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</si>
  <si>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</si>
  <si>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</si>
  <si>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</si>
  <si>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</si>
  <si>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</si>
  <si>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</si>
  <si>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</si>
  <si>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</si>
  <si>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</si>
  <si>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</si>
  <si>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</si>
  <si>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</si>
  <si>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</si>
  <si>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</si>
  <si>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</si>
  <si>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</si>
  <si>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</si>
  <si>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</si>
  <si>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</si>
  <si>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</si>
  <si>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</si>
  <si>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</si>
  <si>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</si>
  <si>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</si>
  <si>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</si>
  <si>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</si>
  <si>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</si>
  <si>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</si>
  <si>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</si>
  <si>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</si>
  <si>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</si>
  <si>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</si>
  <si>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</si>
  <si>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</si>
  <si>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</si>
  <si>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</si>
  <si>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</si>
  <si>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</si>
  <si>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</si>
  <si>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</si>
  <si>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</si>
  <si>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</si>
  <si>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</si>
  <si>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</si>
  <si>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</si>
  <si>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</si>
  <si>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</si>
  <si>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</si>
  <si>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</si>
  <si>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</si>
  <si>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</si>
  <si>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</si>
  <si>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</si>
  <si>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</si>
  <si>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</si>
  <si>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</si>
  <si>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</si>
  <si>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</si>
  <si>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</si>
  <si>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</si>
  <si>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</si>
  <si>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</si>
  <si>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</si>
  <si>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</si>
  <si>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</si>
  <si>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</si>
  <si>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</si>
  <si>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</si>
  <si>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</si>
  <si>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</si>
  <si>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</si>
  <si>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</si>
  <si>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</si>
  <si>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</si>
  <si>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</si>
  <si>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</si>
  <si>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</si>
  <si>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</si>
  <si>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</si>
  <si>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</si>
  <si>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</si>
  <si>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</si>
  <si>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</si>
  <si>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</si>
  <si>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</si>
  <si>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</si>
  <si>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</si>
  <si>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</si>
  <si>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</si>
  <si>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</si>
  <si>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</si>
  <si>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</si>
  <si>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</si>
  <si>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</si>
  <si>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</si>
  <si>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</si>
  <si>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</si>
  <si>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</si>
  <si>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</si>
  <si>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</si>
  <si>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</si>
  <si>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</si>
  <si>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</si>
  <si>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</si>
  <si>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</si>
  <si>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</si>
  <si>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</si>
  <si>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</si>
  <si>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</si>
  <si>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</si>
  <si>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</si>
  <si>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</si>
  <si>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</si>
  <si>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</si>
  <si>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</si>
  <si>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</si>
  <si>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</si>
  <si>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</si>
  <si>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</si>
  <si>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</si>
  <si>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</si>
  <si>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</si>
  <si>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</si>
  <si>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</si>
  <si>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</si>
  <si>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</si>
  <si>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</si>
  <si>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</si>
  <si>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</si>
  <si>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</si>
  <si>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</si>
  <si>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</si>
  <si>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</si>
  <si>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</si>
  <si>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</si>
  <si>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</si>
  <si>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</si>
  <si>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</si>
  <si>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</si>
  <si>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</si>
  <si>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</si>
  <si>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</si>
  <si>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</si>
  <si>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</si>
  <si>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</si>
  <si>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</si>
  <si>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</si>
  <si>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</si>
  <si>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</si>
  <si>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</si>
  <si>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</si>
  <si>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</si>
  <si>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</si>
  <si>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</si>
  <si>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</si>
  <si>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</si>
  <si>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</si>
  <si>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</si>
  <si>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</si>
  <si>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</si>
  <si>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</si>
  <si>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</si>
  <si>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</si>
  <si>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</si>
  <si>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</si>
  <si>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</si>
  <si>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</si>
  <si>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</si>
  <si>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</si>
  <si>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</si>
  <si>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</si>
  <si>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</si>
  <si>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</si>
  <si>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</si>
  <si>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</si>
  <si>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</si>
  <si>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</si>
  <si>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</si>
  <si>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</si>
  <si>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</si>
  <si>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</si>
  <si>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</si>
  <si>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</si>
  <si>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</si>
  <si>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</si>
  <si>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</si>
  <si>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</si>
  <si>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</si>
  <si>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</si>
  <si>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</si>
  <si>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</si>
  <si>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</si>
  <si>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</si>
  <si>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</si>
  <si>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</si>
  <si>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</si>
  <si>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</si>
  <si>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</si>
  <si>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</si>
  <si>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</si>
  <si>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</si>
  <si>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</si>
  <si>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</si>
  <si>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</si>
  <si>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</si>
  <si>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</si>
  <si>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</si>
  <si>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</si>
  <si>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</si>
  <si>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</si>
  <si>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</si>
  <si>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</si>
  <si>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</si>
  <si>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</si>
  <si>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</si>
  <si>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</si>
  <si>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</si>
  <si>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</si>
  <si>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</si>
  <si>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</si>
  <si>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</si>
  <si>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</si>
  <si>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</si>
  <si>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</si>
  <si>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</si>
  <si>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</si>
  <si>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</si>
  <si>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</si>
  <si>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</si>
  <si>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</si>
  <si>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</si>
  <si>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</si>
  <si>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</si>
  <si>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</si>
  <si>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</si>
  <si>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</si>
  <si>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</si>
  <si>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</si>
  <si>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</si>
  <si>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</si>
  <si>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</si>
  <si>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</si>
  <si>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</si>
  <si>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</si>
  <si>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</si>
  <si>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</si>
  <si>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</si>
  <si>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</si>
  <si>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</si>
  <si>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</si>
  <si>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</si>
  <si>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</si>
  <si>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</si>
  <si>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</si>
  <si>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</si>
  <si>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</si>
  <si>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</si>
  <si>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</si>
  <si>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</si>
  <si>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</si>
  <si>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</si>
  <si>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</si>
  <si>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</si>
  <si>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</si>
  <si>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</si>
  <si>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</si>
  <si>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</si>
  <si>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</si>
  <si>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</si>
  <si>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</si>
  <si>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</si>
  <si>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</si>
  <si>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</si>
  <si>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</si>
  <si>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</si>
  <si>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</si>
  <si>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</si>
  <si>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</si>
  <si>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</si>
  <si>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</si>
  <si>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</si>
  <si>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</si>
  <si>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</si>
  <si>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</si>
  <si>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</si>
  <si>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</si>
  <si>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</si>
  <si>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</si>
  <si>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</si>
  <si>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</si>
  <si>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</si>
  <si>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</si>
  <si>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</si>
  <si>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</si>
  <si>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</si>
  <si>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</si>
  <si>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</si>
  <si>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</si>
  <si>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</si>
  <si>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</si>
  <si>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</si>
  <si>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</si>
  <si>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</si>
  <si>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</si>
  <si>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</si>
  <si>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</si>
  <si>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</si>
  <si>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</si>
  <si>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</si>
  <si>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</si>
  <si>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</si>
  <si>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</si>
  <si>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</si>
  <si>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</si>
  <si>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</si>
  <si>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</si>
  <si>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</si>
  <si>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</si>
  <si>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</si>
  <si>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</si>
  <si>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</si>
  <si>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</si>
  <si>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</si>
  <si>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</si>
  <si>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</si>
  <si>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</si>
  <si>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</si>
  <si>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</si>
  <si>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</si>
  <si>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</si>
  <si>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</si>
  <si>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</si>
  <si>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</si>
  <si>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</si>
  <si>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</si>
  <si>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</si>
  <si>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</si>
  <si>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</si>
  <si>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</si>
  <si>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</si>
  <si>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</si>
  <si>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</si>
  <si>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</si>
  <si>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</si>
  <si>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</si>
  <si>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</si>
  <si>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</si>
  <si>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</si>
  <si>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</si>
  <si>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</si>
  <si>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</si>
  <si>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</si>
  <si>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</si>
  <si>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</si>
  <si>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</si>
  <si>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</si>
  <si>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</si>
  <si>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</si>
  <si>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</si>
  <si>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</si>
  <si>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</si>
  <si>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</si>
  <si>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</si>
  <si>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</si>
  <si>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</si>
  <si>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</si>
  <si>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</si>
  <si>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</si>
  <si>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</si>
  <si>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</si>
  <si>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</si>
  <si>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</si>
  <si>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</si>
  <si>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</si>
  <si>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</si>
  <si>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</si>
  <si>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</si>
  <si>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</si>
  <si>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</si>
  <si>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</si>
  <si>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</si>
  <si>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</si>
  <si>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</si>
  <si>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</si>
  <si>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</si>
  <si>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</si>
  <si>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</si>
  <si>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</si>
  <si>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</si>
  <si>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</si>
  <si>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</si>
  <si>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</si>
  <si>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</si>
  <si>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</si>
  <si>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</si>
  <si>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</si>
  <si>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</si>
  <si>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</si>
  <si>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</si>
  <si>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</si>
  <si>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</si>
  <si>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</si>
  <si>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</si>
  <si>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</si>
  <si>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</si>
  <si>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</si>
  <si>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</si>
  <si>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</si>
  <si>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</si>
  <si>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</si>
  <si>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</si>
  <si>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</si>
  <si>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</si>
  <si>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</si>
  <si>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</si>
  <si>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</si>
  <si>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</si>
  <si>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</si>
  <si>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</si>
  <si>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</si>
  <si>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</si>
  <si>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</si>
  <si>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</si>
  <si>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</si>
  <si>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</si>
  <si>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</si>
  <si>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</si>
  <si>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</si>
  <si>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</si>
  <si>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</si>
  <si>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</si>
  <si>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</si>
  <si>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</si>
  <si>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</si>
  <si>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</si>
  <si>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</si>
  <si>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</si>
  <si>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</si>
  <si>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</si>
  <si>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</si>
  <si>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</si>
  <si>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</si>
  <si>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</si>
  <si>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</si>
  <si>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</si>
  <si>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</si>
  <si>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</si>
  <si>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</si>
  <si>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</si>
  <si>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</si>
  <si>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</si>
  <si>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</si>
  <si>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</si>
  <si>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</si>
  <si>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</si>
  <si>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</si>
  <si>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</si>
  <si>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</si>
  <si>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</si>
  <si>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</si>
  <si>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</si>
  <si>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</si>
  <si>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</si>
  <si>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</si>
  <si>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</si>
  <si>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</si>
  <si>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</si>
  <si>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</si>
  <si>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</si>
  <si>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</si>
  <si>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</si>
  <si>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</si>
  <si>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</si>
  <si>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</si>
  <si>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</si>
  <si>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</si>
  <si>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</si>
  <si>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</si>
  <si>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</si>
  <si>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</si>
  <si>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</si>
  <si>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</si>
  <si>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</si>
  <si>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</si>
  <si>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</si>
  <si>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</si>
  <si>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</si>
  <si>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</si>
  <si>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</si>
  <si>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</si>
  <si>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</si>
  <si>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</si>
  <si>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</si>
  <si>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</si>
  <si>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</si>
  <si>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</si>
  <si>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</si>
  <si>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</si>
  <si>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</si>
  <si>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</si>
  <si>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</si>
  <si>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</si>
  <si>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</si>
  <si>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</si>
  <si>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</si>
  <si>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</si>
  <si>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</si>
  <si>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</si>
  <si>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</si>
  <si>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</si>
  <si>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</si>
  <si>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</si>
  <si>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</si>
  <si>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</si>
  <si>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</si>
  <si>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</si>
  <si>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</si>
  <si>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</si>
  <si>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</si>
  <si>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</si>
  <si>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</si>
  <si>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</si>
  <si>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</si>
  <si>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</si>
  <si>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</si>
  <si>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</si>
  <si>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</si>
  <si>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</si>
  <si>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</si>
  <si>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</si>
  <si>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</si>
  <si>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</si>
  <si>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</si>
  <si>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</si>
  <si>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</si>
  <si>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</si>
  <si>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</si>
  <si>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</si>
  <si>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</si>
  <si>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</si>
  <si>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</si>
  <si>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</si>
  <si>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</si>
  <si>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</si>
  <si>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</si>
  <si>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</si>
  <si>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</si>
  <si>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</si>
  <si>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</si>
  <si>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</si>
  <si>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</si>
  <si>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</si>
  <si>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</si>
  <si>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</si>
  <si>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</si>
  <si>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</si>
  <si>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</si>
  <si>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</si>
  <si>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</si>
  <si>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</si>
  <si>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</si>
  <si>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</si>
  <si>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</si>
  <si>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</si>
  <si>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</si>
  <si>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</si>
  <si>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</si>
  <si>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</si>
  <si>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</si>
  <si>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</si>
  <si>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</si>
  <si>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</si>
  <si>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</si>
  <si>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</si>
  <si>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</si>
  <si>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</si>
  <si>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</si>
  <si>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</si>
  <si>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</si>
  <si>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</si>
  <si>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</si>
  <si>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</si>
  <si>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</si>
  <si>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</si>
  <si>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</si>
  <si>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</si>
  <si>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</si>
  <si>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</si>
  <si>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</si>
  <si>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</si>
  <si>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</si>
  <si>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</si>
  <si>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</si>
  <si>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</si>
  <si>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</si>
  <si>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</si>
  <si>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</si>
  <si>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</si>
  <si>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</si>
  <si>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</si>
  <si>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</si>
  <si>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</si>
  <si>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</si>
  <si>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</si>
  <si>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</si>
  <si>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</si>
  <si>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</si>
  <si>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</si>
  <si>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</si>
  <si>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</si>
  <si>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</si>
  <si>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</si>
  <si>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</si>
  <si>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</si>
  <si>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</si>
  <si>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</si>
  <si>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</si>
  <si>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</si>
  <si>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</si>
  <si>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</si>
  <si>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</si>
  <si>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</si>
  <si>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</si>
  <si>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</si>
  <si>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</si>
  <si>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</si>
  <si>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</si>
  <si>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</si>
  <si>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</si>
  <si>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</si>
  <si>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</si>
  <si>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</si>
  <si>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</si>
  <si>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</si>
  <si>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</si>
  <si>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</si>
  <si>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</si>
  <si>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</si>
  <si>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</si>
  <si>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</si>
  <si>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</si>
  <si>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</si>
  <si>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</si>
  <si>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</si>
  <si>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</si>
  <si>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</si>
  <si>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</si>
  <si>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</si>
  <si>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</si>
  <si>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</si>
  <si>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</si>
  <si>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</si>
  <si>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</si>
  <si>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</si>
  <si>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</si>
  <si>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</si>
  <si>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</si>
  <si>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</si>
  <si>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</si>
  <si>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</si>
  <si>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</si>
  <si>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</si>
  <si>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</si>
  <si>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</si>
  <si>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</si>
  <si>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</si>
  <si>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</si>
  <si>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</si>
  <si>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</si>
  <si>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</si>
  <si>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</si>
  <si>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</si>
  <si>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</si>
  <si>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</si>
  <si>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</si>
  <si>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</si>
  <si>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</si>
  <si>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</si>
  <si>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</si>
  <si>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</si>
  <si>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</si>
  <si>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</si>
  <si>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</si>
  <si>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</si>
  <si>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</si>
  <si>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</si>
  <si>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</si>
  <si>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</si>
  <si>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</si>
  <si>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</si>
  <si>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</si>
  <si>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</si>
  <si>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</si>
  <si>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</si>
  <si>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</si>
  <si>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</si>
  <si>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</si>
  <si>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</si>
  <si>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</si>
  <si>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</si>
  <si>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</si>
  <si>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</si>
  <si>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</si>
  <si>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</si>
  <si>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</si>
  <si>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</si>
  <si>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</si>
  <si>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</si>
  <si>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</si>
  <si>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</si>
  <si>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</si>
  <si>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</si>
  <si>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</si>
  <si>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</si>
  <si>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</si>
  <si>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</si>
  <si>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</si>
  <si>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</si>
  <si>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</si>
  <si>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</si>
  <si>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</si>
  <si>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</si>
  <si>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</si>
  <si>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</si>
  <si>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</si>
  <si>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</si>
  <si>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</si>
  <si>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</si>
  <si>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</si>
  <si>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</si>
  <si>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</si>
  <si>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</si>
  <si>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</si>
  <si>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</si>
  <si>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</si>
  <si>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</si>
  <si>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</si>
  <si>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</si>
  <si>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</si>
  <si>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</si>
  <si>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</si>
  <si>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</si>
  <si>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</si>
  <si>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</si>
  <si>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</si>
  <si>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</si>
  <si>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</si>
  <si>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</si>
  <si>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</si>
  <si>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</si>
  <si>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</si>
  <si>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</si>
  <si>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</si>
  <si>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</si>
  <si>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</si>
  <si>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</si>
  <si>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</si>
  <si>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</si>
  <si>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</si>
  <si>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</si>
  <si>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</si>
  <si>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</si>
  <si>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</si>
  <si>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</si>
  <si>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</si>
  <si>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</si>
  <si>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</si>
  <si>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</si>
  <si>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</si>
  <si>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</si>
  <si>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</si>
  <si>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</si>
  <si>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</si>
  <si>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</si>
  <si>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</si>
  <si>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</si>
  <si>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</si>
  <si>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</si>
  <si>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</si>
  <si>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</si>
  <si>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</si>
  <si>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</si>
  <si>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</si>
  <si>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</si>
  <si>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</si>
  <si>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</si>
  <si>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</si>
  <si>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</si>
  <si>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</si>
  <si>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</si>
  <si>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</si>
  <si>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</si>
  <si>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</si>
  <si>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</si>
  <si>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</si>
  <si>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</si>
  <si>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</si>
  <si>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</si>
  <si>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</si>
  <si>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</si>
  <si>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</si>
  <si>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</si>
  <si>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</si>
  <si>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</si>
  <si>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</si>
  <si>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</si>
  <si>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</si>
  <si>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</si>
  <si>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</si>
  <si>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</si>
  <si>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</si>
  <si>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</si>
  <si>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</si>
  <si>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</si>
  <si>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</si>
  <si>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</si>
  <si>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</si>
  <si>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</si>
  <si>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</si>
  <si>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</si>
  <si>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</si>
  <si>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</si>
  <si>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</si>
  <si>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</si>
  <si>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</si>
  <si>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</si>
  <si>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</si>
  <si>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</si>
  <si>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</si>
  <si>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</si>
  <si>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</si>
  <si>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</si>
  <si>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</si>
  <si>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</si>
  <si>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</si>
  <si>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</si>
  <si>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</si>
  <si>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</si>
  <si>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</si>
  <si>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</si>
  <si>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</si>
  <si>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</si>
  <si>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</si>
  <si>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</si>
  <si>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</si>
  <si>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</si>
  <si>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</si>
  <si>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</si>
  <si>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</si>
  <si>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</si>
  <si>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</si>
  <si>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</si>
  <si>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</si>
  <si>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</si>
  <si>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</si>
  <si>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</si>
  <si>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</si>
  <si>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</si>
  <si>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</si>
  <si>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</si>
  <si>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</si>
  <si>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</si>
  <si>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</si>
  <si>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</si>
  <si>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</si>
  <si>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</si>
  <si>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</si>
  <si>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</si>
  <si>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</si>
  <si>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</si>
  <si>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</si>
  <si>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</si>
  <si>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</si>
  <si>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</si>
  <si>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</si>
  <si>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</si>
  <si>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</si>
  <si>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</si>
  <si>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</si>
  <si>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</si>
  <si>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</si>
  <si>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</si>
  <si>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</si>
  <si>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</si>
  <si>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</si>
  <si>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</si>
  <si>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</si>
  <si>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</si>
  <si>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</si>
  <si>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</si>
  <si>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</si>
  <si>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</si>
  <si>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</si>
  <si>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</si>
  <si>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</si>
  <si>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</si>
  <si>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</si>
  <si>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</si>
  <si>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</si>
  <si>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</si>
  <si>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</si>
  <si>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</si>
  <si>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</si>
  <si>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</si>
  <si>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</si>
  <si>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</si>
  <si>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</si>
  <si>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</si>
  <si>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</si>
  <si>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</si>
  <si>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</si>
  <si>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</si>
  <si>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</si>
  <si>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</si>
  <si>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</si>
  <si>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</si>
  <si>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</si>
  <si>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</si>
  <si>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</si>
  <si>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</si>
  <si>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</si>
  <si>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</si>
  <si>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</si>
  <si>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</si>
  <si>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</si>
  <si>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</si>
  <si>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</si>
  <si>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</si>
  <si>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</si>
  <si>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</si>
  <si>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</si>
  <si>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</si>
  <si>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</si>
  <si>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</si>
  <si>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</si>
  <si>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</si>
  <si>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</si>
  <si>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</si>
  <si>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</si>
  <si>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</si>
  <si>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</si>
  <si>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</si>
  <si>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</si>
  <si>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</si>
  <si>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</si>
  <si>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</si>
  <si>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</si>
  <si>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</si>
  <si>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</si>
  <si>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</si>
  <si>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</si>
  <si>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</si>
  <si>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</si>
  <si>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</si>
  <si>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</si>
  <si>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</si>
  <si>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</si>
  <si>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</si>
  <si>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</si>
  <si>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</si>
  <si>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</si>
  <si>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</si>
  <si>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</si>
  <si>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</si>
  <si>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</si>
  <si>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</si>
  <si>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</si>
  <si>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</si>
  <si>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</si>
  <si>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</si>
  <si>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</si>
  <si>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</si>
  <si>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</si>
  <si>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</si>
  <si>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</si>
  <si>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</si>
  <si>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</si>
  <si>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</si>
  <si>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</si>
  <si>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</si>
  <si>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</si>
  <si>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</si>
  <si>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</si>
  <si>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</si>
  <si>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</si>
  <si>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</si>
  <si>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</si>
  <si>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</si>
  <si>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</si>
  <si>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</si>
  <si>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</si>
  <si>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</si>
  <si>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</si>
  <si>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</si>
  <si>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</si>
  <si>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</si>
  <si>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</si>
  <si>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</si>
  <si>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</si>
  <si>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</si>
  <si>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</si>
  <si>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</si>
  <si>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</si>
  <si>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</si>
  <si>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</si>
  <si>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</si>
  <si>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</si>
  <si>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</si>
  <si>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</si>
  <si>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</si>
  <si>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</si>
  <si>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</si>
  <si>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</si>
  <si>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</si>
  <si>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</si>
  <si>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</si>
  <si>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</si>
  <si>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</si>
  <si>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</si>
  <si>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</si>
  <si>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</si>
  <si>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</si>
  <si>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</si>
  <si>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</si>
  <si>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</si>
  <si>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</si>
  <si>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</si>
  <si>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</si>
  <si>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</si>
  <si>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</si>
  <si>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</si>
  <si>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</si>
  <si>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</si>
  <si>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</si>
  <si>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</si>
  <si>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</si>
  <si>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</si>
  <si>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</si>
  <si>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</si>
  <si>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</si>
  <si>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</si>
  <si>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</si>
  <si>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</si>
  <si>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</si>
  <si>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</si>
  <si>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</si>
  <si>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</si>
  <si>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</si>
  <si>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</si>
  <si>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</si>
  <si>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</si>
  <si>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</si>
  <si>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</si>
  <si>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</si>
  <si>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</si>
  <si>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</si>
  <si>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</si>
  <si>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</si>
  <si>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</si>
  <si>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</si>
  <si>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</si>
  <si>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</si>
  <si>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</si>
  <si>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</si>
  <si>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</si>
  <si>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</si>
  <si>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</si>
  <si>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</si>
  <si>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</si>
  <si>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</si>
  <si>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</si>
  <si>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</si>
  <si>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</si>
  <si>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</si>
  <si>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</si>
  <si>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</si>
  <si>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</si>
  <si>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</si>
  <si>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</si>
  <si>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</si>
  <si>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</si>
  <si>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</si>
  <si>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</si>
  <si>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</si>
  <si>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</si>
  <si>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</si>
  <si>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</si>
  <si>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</si>
  <si>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</si>
  <si>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</si>
  <si>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</si>
  <si>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</si>
  <si>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</si>
  <si>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</si>
  <si>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</si>
  <si>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</si>
  <si>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</si>
  <si>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</si>
  <si>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</si>
  <si>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</si>
  <si>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</si>
  <si>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</si>
  <si>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</si>
  <si>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</si>
  <si>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</si>
  <si>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</si>
  <si>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</si>
  <si>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</si>
  <si>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</si>
  <si>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</si>
  <si>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</si>
  <si>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</si>
  <si>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</si>
  <si>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</si>
  <si>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</si>
  <si>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</si>
  <si>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</si>
  <si>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</si>
  <si>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</si>
  <si>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</si>
  <si>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</si>
  <si>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</si>
  <si>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</si>
  <si>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</si>
  <si>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</si>
  <si>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</si>
  <si>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</si>
  <si>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</si>
  <si>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</si>
  <si>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</si>
  <si>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</si>
  <si>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</si>
  <si>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</si>
  <si>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</si>
  <si>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</si>
  <si>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</si>
  <si>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</si>
  <si>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</si>
  <si>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</si>
  <si>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</si>
  <si>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</si>
  <si>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</si>
  <si>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</si>
  <si>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</si>
  <si>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</si>
  <si>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</si>
  <si>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</si>
  <si>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</si>
  <si>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</si>
  <si>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</si>
  <si>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</si>
  <si>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</si>
  <si>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</si>
  <si>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</si>
  <si>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</si>
  <si>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</si>
  <si>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</si>
  <si>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</si>
  <si>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</si>
  <si>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</si>
  <si>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</si>
  <si>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</si>
  <si>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</si>
  <si>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</si>
  <si>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</si>
  <si>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</si>
  <si>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</si>
  <si>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</si>
  <si>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</si>
  <si>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</si>
  <si>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</si>
  <si>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</si>
  <si>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</si>
  <si>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</si>
  <si>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</si>
  <si>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</si>
  <si>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</si>
  <si>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</si>
  <si>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</si>
  <si>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</si>
  <si>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</si>
  <si>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</si>
  <si>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</si>
  <si>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</si>
  <si>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</si>
  <si>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</si>
  <si>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</si>
  <si>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</si>
  <si>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</si>
  <si>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</si>
  <si>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</si>
  <si>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</si>
  <si>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</si>
  <si>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</si>
  <si>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</si>
  <si>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</si>
  <si>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</si>
  <si>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</si>
  <si>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</si>
  <si>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</si>
  <si>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</si>
  <si>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</si>
  <si>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</si>
  <si>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</si>
  <si>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</si>
  <si>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</si>
  <si>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</si>
  <si>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</si>
  <si>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</si>
  <si>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</si>
  <si>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</si>
  <si>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</si>
  <si>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</si>
  <si>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</si>
  <si>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</si>
  <si>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</si>
  <si>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</si>
  <si>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</si>
  <si>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</si>
  <si>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</si>
  <si>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</si>
  <si>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</si>
  <si>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</si>
  <si>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</si>
  <si>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</si>
  <si>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</si>
  <si>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</si>
  <si>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</si>
  <si>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</si>
  <si>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</si>
  <si>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</si>
  <si>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</si>
  <si>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</si>
  <si>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</si>
  <si>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</si>
  <si>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</si>
  <si>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</si>
  <si>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</si>
  <si>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</si>
  <si>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</si>
  <si>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</si>
  <si>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</si>
  <si>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</si>
  <si>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</si>
  <si>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</si>
  <si>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</si>
  <si>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</si>
  <si>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</si>
  <si>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</si>
  <si>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</si>
  <si>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</si>
  <si>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</si>
  <si>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</si>
  <si>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</si>
  <si>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</si>
  <si>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</si>
  <si>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</si>
  <si>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</si>
  <si>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</si>
  <si>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</si>
  <si>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</si>
  <si>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</si>
  <si>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</si>
  <si>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</si>
  <si>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</si>
  <si>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</si>
  <si>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</si>
  <si>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</si>
  <si>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</si>
  <si>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</si>
  <si>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</si>
  <si>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</si>
  <si>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</si>
  <si>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</si>
  <si>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</si>
  <si>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</si>
  <si>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</si>
  <si>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</si>
  <si>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</si>
  <si>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</si>
  <si>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</si>
  <si>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</si>
  <si>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</si>
  <si>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</si>
  <si>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</si>
  <si>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</si>
  <si>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</si>
  <si>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</si>
  <si>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</si>
  <si>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</si>
  <si>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</si>
  <si>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</si>
  <si>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</si>
  <si>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</si>
  <si>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</si>
  <si>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</si>
  <si>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</si>
  <si>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</si>
  <si>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</si>
  <si>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</si>
  <si>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</si>
  <si>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</si>
  <si>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</si>
  <si>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</si>
  <si>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</si>
  <si>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</si>
  <si>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</si>
  <si>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</si>
  <si>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</si>
  <si>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</si>
  <si>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</si>
  <si>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</si>
  <si>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</si>
  <si>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</si>
  <si>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</si>
  <si>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</si>
  <si>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</si>
  <si>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</si>
  <si>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</si>
  <si>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</si>
  <si>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</si>
  <si>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</si>
  <si>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</si>
  <si>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</si>
  <si>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</si>
  <si>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</si>
  <si>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</si>
  <si>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</si>
  <si>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</si>
  <si>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</si>
  <si>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</si>
  <si>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</si>
  <si>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</si>
  <si>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</si>
  <si>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</si>
  <si>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</si>
  <si>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</si>
  <si>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</si>
  <si>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</si>
  <si>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</si>
  <si>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</si>
  <si>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</si>
  <si>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</si>
  <si>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</si>
  <si>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</si>
  <si>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</si>
  <si>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</si>
  <si>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</si>
  <si>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</si>
  <si>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</si>
  <si>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</si>
  <si>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</si>
  <si>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</si>
  <si>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</si>
  <si>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</si>
  <si>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</si>
  <si>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</si>
  <si>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</si>
  <si>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</si>
  <si>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</si>
  <si>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</si>
  <si>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</si>
  <si>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</si>
  <si>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</si>
  <si>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</si>
  <si>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</si>
  <si>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</si>
  <si>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</si>
  <si>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</si>
  <si>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</si>
  <si>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</si>
  <si>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</si>
  <si>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</si>
  <si>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</si>
  <si>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</si>
  <si>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</si>
  <si>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</si>
  <si>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</si>
  <si>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</si>
  <si>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</si>
  <si>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</si>
  <si>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</si>
  <si>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</si>
  <si>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</si>
  <si>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</si>
  <si>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</si>
  <si>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</si>
  <si>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</si>
  <si>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</si>
  <si>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</si>
  <si>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</si>
  <si>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</si>
  <si>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</si>
  <si>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</si>
  <si>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</si>
  <si>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</si>
  <si>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</si>
  <si>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</si>
  <si>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</si>
  <si>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</si>
  <si>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</si>
  <si>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</si>
  <si>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</si>
  <si>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</si>
  <si>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</si>
  <si>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</si>
  <si>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</si>
  <si>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</si>
  <si>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</si>
  <si>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</si>
  <si>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</si>
  <si>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</si>
  <si>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</si>
  <si>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</si>
  <si>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</si>
  <si>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</si>
  <si>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</si>
  <si>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</si>
  <si>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</si>
  <si>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</si>
  <si>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</si>
  <si>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</si>
  <si>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</si>
  <si>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</si>
  <si>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</si>
  <si>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</si>
  <si>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</si>
  <si>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</si>
  <si>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</si>
  <si>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</si>
  <si>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</si>
  <si>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</si>
  <si>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</si>
  <si>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</si>
  <si>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</si>
  <si>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</si>
  <si>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</si>
  <si>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</si>
  <si>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</si>
  <si>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</si>
  <si>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</si>
  <si>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</si>
  <si>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</si>
  <si>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</si>
  <si>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</si>
  <si>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</si>
  <si>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</si>
  <si>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</si>
  <si>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</si>
  <si>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</si>
  <si>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</si>
  <si>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</si>
  <si>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</si>
  <si>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</si>
  <si>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</si>
  <si>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</si>
  <si>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</si>
  <si>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</si>
  <si>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</si>
  <si>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</si>
  <si>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</si>
  <si>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</si>
  <si>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</si>
  <si>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</si>
  <si>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</si>
  <si>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</si>
  <si>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</si>
  <si>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</si>
  <si>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</si>
  <si>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</si>
  <si>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</si>
  <si>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</si>
  <si>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</si>
  <si>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</si>
  <si>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</si>
  <si>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</si>
  <si>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</si>
  <si>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</si>
  <si>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</si>
  <si>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</si>
  <si>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</si>
  <si>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</si>
  <si>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</si>
  <si>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</si>
  <si>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</si>
  <si>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</si>
  <si>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</si>
  <si>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</si>
  <si>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</si>
  <si>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</si>
  <si>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</si>
  <si>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</si>
  <si>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</si>
  <si>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</si>
  <si>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</si>
  <si>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</si>
  <si>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</si>
  <si>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</si>
  <si>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</si>
  <si>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</si>
  <si>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</si>
  <si>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</si>
  <si>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</si>
  <si>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</si>
  <si>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</si>
  <si>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</si>
  <si>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</si>
  <si>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</si>
  <si>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</si>
  <si>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</si>
  <si>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</si>
  <si>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</si>
  <si>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</si>
  <si>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</si>
  <si>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</si>
  <si>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</si>
  <si>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</si>
  <si>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</si>
  <si>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</si>
  <si>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</si>
  <si>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</si>
  <si>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</si>
  <si>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</si>
  <si>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</si>
  <si>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</si>
  <si>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</si>
  <si>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</si>
  <si>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</si>
  <si>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</si>
  <si>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</si>
  <si>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</si>
  <si>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</si>
  <si>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</si>
  <si>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</si>
  <si>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</si>
  <si>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</si>
  <si>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</si>
  <si>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</si>
  <si>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</si>
  <si>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</si>
  <si>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</si>
  <si>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</si>
  <si>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</si>
  <si>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</si>
  <si>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</si>
  <si>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</si>
  <si>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</si>
  <si>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</si>
  <si>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</si>
  <si>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</si>
  <si>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</si>
  <si>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</si>
  <si>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</si>
  <si>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</si>
  <si>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</si>
  <si>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</si>
  <si>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</si>
  <si>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</si>
  <si>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</si>
  <si>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</si>
  <si>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</si>
  <si>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</si>
  <si>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</si>
  <si>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</si>
  <si>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</si>
  <si>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</si>
  <si>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</si>
  <si>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</si>
  <si>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</si>
  <si>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</si>
  <si>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</si>
  <si>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</si>
  <si>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</si>
  <si>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</si>
  <si>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</si>
  <si>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</si>
  <si>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</si>
  <si>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</si>
  <si>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</si>
  <si>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</si>
  <si>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</si>
  <si>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</si>
  <si>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</si>
  <si>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</si>
  <si>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</si>
  <si>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</si>
  <si>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</si>
  <si>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</si>
  <si>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</si>
  <si>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</si>
  <si>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</si>
  <si>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</si>
  <si>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</si>
  <si>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</si>
  <si>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</si>
  <si>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</si>
  <si>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</si>
  <si>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</si>
  <si>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</si>
  <si>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</si>
  <si>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</si>
  <si>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</si>
  <si>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</si>
  <si>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</si>
  <si>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</si>
  <si>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</si>
  <si>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</si>
  <si>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</si>
  <si>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</si>
  <si>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</si>
  <si>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</si>
  <si>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</si>
  <si>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</si>
  <si>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</si>
  <si>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</si>
  <si>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</si>
  <si>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</si>
  <si>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</si>
  <si>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</si>
  <si>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</si>
  <si>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</si>
  <si>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</si>
  <si>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</si>
  <si>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</si>
  <si>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</si>
  <si>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</si>
  <si>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</si>
  <si>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</si>
  <si>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</si>
  <si>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</si>
  <si>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</si>
  <si>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</si>
  <si>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</si>
  <si>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</si>
  <si>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</si>
  <si>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</si>
  <si>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</si>
  <si>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</si>
  <si>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</si>
  <si>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</si>
  <si>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</si>
  <si>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</si>
  <si>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</si>
  <si>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</si>
  <si>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</si>
  <si>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</si>
  <si>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</si>
  <si>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</si>
  <si>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</si>
  <si>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</si>
  <si>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</si>
  <si>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</si>
  <si>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</si>
  <si>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</si>
  <si>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</si>
  <si>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</si>
  <si>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</si>
  <si>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</si>
  <si>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</si>
  <si>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</si>
  <si>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</si>
  <si>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</si>
  <si>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</si>
  <si>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</si>
  <si>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</si>
  <si>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</si>
  <si>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</si>
  <si>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</si>
  <si>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</si>
  <si>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</si>
  <si>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</si>
  <si>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</si>
  <si>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</si>
  <si>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</si>
  <si>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</si>
  <si>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</si>
  <si>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</si>
  <si>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</si>
  <si>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</si>
  <si>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</si>
  <si>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</si>
  <si>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</si>
  <si>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</si>
  <si>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</si>
  <si>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</si>
  <si>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</si>
  <si>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</si>
  <si>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</si>
  <si>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</si>
  <si>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</si>
  <si>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</si>
  <si>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</si>
  <si>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</si>
  <si>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</si>
  <si>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</si>
  <si>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</si>
  <si>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</si>
  <si>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</si>
  <si>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</si>
  <si>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</si>
  <si>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</si>
  <si>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</si>
  <si>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</si>
  <si>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</si>
  <si>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</si>
  <si>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</si>
  <si>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</si>
  <si>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</si>
  <si>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</si>
  <si>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</si>
  <si>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</si>
  <si>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</si>
  <si>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</si>
  <si>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</si>
  <si>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</si>
  <si>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</si>
  <si>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</si>
  <si>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</si>
  <si>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</si>
  <si>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</si>
  <si>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</si>
  <si>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</si>
  <si>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</si>
  <si>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</si>
  <si>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</si>
  <si>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</si>
  <si>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</si>
  <si>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</si>
  <si>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</si>
  <si>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</si>
  <si>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</si>
  <si>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</si>
  <si>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</si>
  <si>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</si>
  <si>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</si>
  <si>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</si>
  <si>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</si>
  <si>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</si>
  <si>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</si>
  <si>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</si>
  <si>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</si>
  <si>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</si>
  <si>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</si>
  <si>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</si>
  <si>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</si>
  <si>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</si>
  <si>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</si>
  <si>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</si>
  <si>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</si>
  <si>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</si>
  <si>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</si>
  <si>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</si>
  <si>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</si>
  <si>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</si>
  <si>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</si>
  <si>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</si>
  <si>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</si>
  <si>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</si>
  <si>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</si>
  <si>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</si>
  <si>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</si>
  <si>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</si>
  <si>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</si>
  <si>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</si>
  <si>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</si>
  <si>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</si>
  <si>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</si>
  <si>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</si>
  <si>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</si>
  <si>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</si>
  <si>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</si>
  <si>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</si>
  <si>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</si>
  <si>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</si>
  <si>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</si>
  <si>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</si>
  <si>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</si>
  <si>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</si>
  <si>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</si>
  <si>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</si>
  <si>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</si>
  <si>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</si>
  <si>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</si>
  <si>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</si>
  <si>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</si>
  <si>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</si>
  <si>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</si>
  <si>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</si>
  <si>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</si>
  <si>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</si>
  <si>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</si>
  <si>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</si>
  <si>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</si>
  <si>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</si>
  <si>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</si>
  <si>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</si>
  <si>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</si>
  <si>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</si>
  <si>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</si>
  <si>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</si>
  <si>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</si>
  <si>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</si>
  <si>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</si>
  <si>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</si>
  <si>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</si>
  <si>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</si>
  <si>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</si>
  <si>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</si>
  <si>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</si>
  <si>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</si>
  <si>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</si>
  <si>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</si>
  <si>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</si>
  <si>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</si>
  <si>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</si>
  <si>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</si>
  <si>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</si>
  <si>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</si>
  <si>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</si>
  <si>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</si>
  <si>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</si>
  <si>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</si>
  <si>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</si>
  <si>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</si>
  <si>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</si>
  <si>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</si>
  <si>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</si>
  <si>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</si>
  <si>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</si>
  <si>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</si>
  <si>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</si>
  <si>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</si>
  <si>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</si>
  <si>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</si>
  <si>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</si>
  <si>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</si>
  <si>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</si>
  <si>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</si>
  <si>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</si>
  <si>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</si>
  <si>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</si>
  <si>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</si>
  <si>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</si>
  <si>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</si>
  <si>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</si>
  <si>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</si>
  <si>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</si>
  <si>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</si>
  <si>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</si>
  <si>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</si>
  <si>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</si>
  <si>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</si>
  <si>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</si>
  <si>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</si>
  <si>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</si>
  <si>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</si>
  <si>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</si>
  <si>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</si>
  <si>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</si>
  <si>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</si>
  <si>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</si>
  <si>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</si>
  <si>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</si>
  <si>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</si>
  <si>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</si>
  <si>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</si>
  <si>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</si>
  <si>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</si>
  <si>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</si>
  <si>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</si>
  <si>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</si>
  <si>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</si>
  <si>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</si>
  <si>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</si>
  <si>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</si>
  <si>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</si>
  <si>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</si>
  <si>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</si>
  <si>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</si>
  <si>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</si>
  <si>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</si>
  <si>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</si>
  <si>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</si>
  <si>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</si>
  <si>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</si>
  <si>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</si>
  <si>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</si>
  <si>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</si>
  <si>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</si>
  <si>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</si>
  <si>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</si>
  <si>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</si>
  <si>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</si>
  <si>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</si>
  <si>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</si>
  <si>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</si>
  <si>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</si>
  <si>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</si>
  <si>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</si>
  <si>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</si>
  <si>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</si>
  <si>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</si>
  <si>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</si>
  <si>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</si>
  <si>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</si>
  <si>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</si>
  <si>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</si>
  <si>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</si>
  <si>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</si>
  <si>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</si>
  <si>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</si>
  <si>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</si>
  <si>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</si>
  <si>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</si>
  <si>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</si>
  <si>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</si>
  <si>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</si>
  <si>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</si>
  <si>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</si>
  <si>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</si>
  <si>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</si>
  <si>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</si>
  <si>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</si>
  <si>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</si>
  <si>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</si>
  <si>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</si>
  <si>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</si>
  <si>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</si>
  <si>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</si>
  <si>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</si>
  <si>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</si>
  <si>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</si>
  <si>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</si>
  <si>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</si>
  <si>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</si>
  <si>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</si>
  <si>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</si>
  <si>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</si>
  <si>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</si>
  <si>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</si>
  <si>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</si>
  <si>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</si>
  <si>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</si>
  <si>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</si>
  <si>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</si>
  <si>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</si>
  <si>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</si>
  <si>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</si>
  <si>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</si>
  <si>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</si>
  <si>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</si>
  <si>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</si>
  <si>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</si>
  <si>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</si>
  <si>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</si>
  <si>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</si>
  <si>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</si>
  <si>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</si>
  <si>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</si>
  <si>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</si>
  <si>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</si>
  <si>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</si>
  <si>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</si>
  <si>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</si>
  <si>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</si>
  <si>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</si>
  <si>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</si>
  <si>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</si>
  <si>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</si>
  <si>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</si>
  <si>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</si>
  <si>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</si>
  <si>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</si>
  <si>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</si>
  <si>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</si>
  <si>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</si>
  <si>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</si>
  <si>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</si>
  <si>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</si>
  <si>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</si>
  <si>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</si>
  <si>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</si>
  <si>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</si>
  <si>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</si>
  <si>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</si>
  <si>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</si>
  <si>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</si>
  <si>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</si>
  <si>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</si>
  <si>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</si>
  <si>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</si>
  <si>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</si>
  <si>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</si>
  <si>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</si>
  <si>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</si>
  <si>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</si>
  <si>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</si>
  <si>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</si>
  <si>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</si>
  <si>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</si>
  <si>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</si>
  <si>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</si>
  <si>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</si>
  <si>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</si>
  <si>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</si>
  <si>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</si>
  <si>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</si>
  <si>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</si>
  <si>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</si>
  <si>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</si>
  <si>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</si>
  <si>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</si>
  <si>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</si>
  <si>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</si>
  <si>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</si>
  <si>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</si>
  <si>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</si>
  <si>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</si>
  <si>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</si>
  <si>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</si>
  <si>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</si>
  <si>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</si>
  <si>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</si>
  <si>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</si>
  <si>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</si>
  <si>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</si>
  <si>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</si>
  <si>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</si>
  <si>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</si>
  <si>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</si>
  <si>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</si>
  <si>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</si>
  <si>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</si>
  <si>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</si>
  <si>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</si>
  <si>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</si>
  <si>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</si>
  <si>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</si>
  <si>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</si>
  <si>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</si>
  <si>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</si>
  <si>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</si>
  <si>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</si>
  <si>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</si>
  <si>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</si>
  <si>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</si>
  <si>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</si>
  <si>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</si>
  <si>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</si>
  <si>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</si>
  <si>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</si>
  <si>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</si>
  <si>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</si>
  <si>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</si>
  <si>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</si>
  <si>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</si>
  <si>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</si>
  <si>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</si>
  <si>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</si>
  <si>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</si>
  <si>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</si>
  <si>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</si>
  <si>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</si>
  <si>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</si>
  <si>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</si>
  <si>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</si>
  <si>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</si>
  <si>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</si>
  <si>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</si>
  <si>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</si>
  <si>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</si>
  <si>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</si>
  <si>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</si>
  <si>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</si>
  <si>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</si>
  <si>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</si>
  <si>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</si>
  <si>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</si>
  <si>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</si>
  <si>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</si>
  <si>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</si>
  <si>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</si>
  <si>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</si>
  <si>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</si>
  <si>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</si>
  <si>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</si>
  <si>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</si>
  <si>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</si>
  <si>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</si>
  <si>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</si>
  <si>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</si>
  <si>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</si>
  <si>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</si>
  <si>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</si>
  <si>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</si>
  <si>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</si>
  <si>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</si>
  <si>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</si>
  <si>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</si>
  <si>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</si>
  <si>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</si>
  <si>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</si>
  <si>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</si>
  <si>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</si>
  <si>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</si>
  <si>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</si>
  <si>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</si>
  <si>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</si>
  <si>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</si>
  <si>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</si>
  <si>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</si>
  <si>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</si>
  <si>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</si>
  <si>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</si>
  <si>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</si>
  <si>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</si>
  <si>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</si>
  <si>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</si>
  <si>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</si>
  <si>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</si>
  <si>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</si>
  <si>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</si>
  <si>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</si>
  <si>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</si>
  <si>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</si>
  <si>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</si>
  <si>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</si>
  <si>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</si>
  <si>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</si>
  <si>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</si>
  <si>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</si>
  <si>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</si>
  <si>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</si>
  <si>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</si>
  <si>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</si>
  <si>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</si>
  <si>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</si>
  <si>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</si>
  <si>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</si>
  <si>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</si>
  <si>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</si>
  <si>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</si>
  <si>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</si>
  <si>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</si>
  <si>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</si>
  <si>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</si>
  <si>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</si>
  <si>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</si>
  <si>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</si>
  <si>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</si>
  <si>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</si>
  <si>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</si>
  <si>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</si>
  <si>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</si>
  <si>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</si>
  <si>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</si>
  <si>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</si>
  <si>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</si>
  <si>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</si>
  <si>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</si>
  <si>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</si>
  <si>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</si>
  <si>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</si>
  <si>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</si>
  <si>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</si>
  <si>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</si>
  <si>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</si>
  <si>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</si>
  <si>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</si>
  <si>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</si>
  <si>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</si>
  <si>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</si>
  <si>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</si>
  <si>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</si>
  <si>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</si>
  <si>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</si>
  <si>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</si>
  <si>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</si>
  <si>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</si>
  <si>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</si>
  <si>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</si>
  <si>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</si>
  <si>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</si>
  <si>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</si>
  <si>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</si>
  <si>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</si>
  <si>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</si>
  <si>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</si>
  <si>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</si>
  <si>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</si>
  <si>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</si>
  <si>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</si>
  <si>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</si>
  <si>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</si>
  <si>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</si>
  <si>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</si>
  <si>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</si>
  <si>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</si>
  <si>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</si>
  <si>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</si>
  <si>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</si>
  <si>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</si>
  <si>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</si>
  <si>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</si>
  <si>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</si>
  <si>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</si>
  <si>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</si>
  <si>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</si>
  <si>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</si>
  <si>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</si>
  <si>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</si>
  <si>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</si>
  <si>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</si>
  <si>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</si>
  <si>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</si>
  <si>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</si>
  <si>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</si>
  <si>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</si>
  <si>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</si>
  <si>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</si>
  <si>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</si>
  <si>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</si>
  <si>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</si>
  <si>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</si>
  <si>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</si>
  <si>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</si>
  <si>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</si>
  <si>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</si>
  <si>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</si>
  <si>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</si>
  <si>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</si>
  <si>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</si>
  <si>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</si>
  <si>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</si>
  <si>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</si>
  <si>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</si>
  <si>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</si>
  <si>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</si>
  <si>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</si>
  <si>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</si>
  <si>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</si>
  <si>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</si>
  <si>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</si>
  <si>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</si>
  <si>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</si>
  <si>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</si>
  <si>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</si>
  <si>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</si>
  <si>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</si>
  <si>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</si>
  <si>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</si>
  <si>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</si>
  <si>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</si>
  <si>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</si>
  <si>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</si>
  <si>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</si>
  <si>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</si>
  <si>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</si>
  <si>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</si>
  <si>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</si>
  <si>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</si>
  <si>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</si>
  <si>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</si>
  <si>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</si>
  <si>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</si>
  <si>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</si>
  <si>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</si>
  <si>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</si>
  <si>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</si>
  <si>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</si>
  <si>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</si>
  <si>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</si>
  <si>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</si>
  <si>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</si>
  <si>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</si>
  <si>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</si>
  <si>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</si>
  <si>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</si>
  <si>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</si>
  <si>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</si>
  <si>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</si>
  <si>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</si>
  <si>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</si>
  <si>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</si>
  <si>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</si>
  <si>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</si>
  <si>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</si>
  <si>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</si>
  <si>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</si>
  <si>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</si>
  <si>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</si>
  <si>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</si>
  <si>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</si>
  <si>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</si>
  <si>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</si>
  <si>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</si>
  <si>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</si>
  <si>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</si>
  <si>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</si>
  <si>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</si>
  <si>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</si>
  <si>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</si>
  <si>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</si>
  <si>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</si>
  <si>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</si>
  <si>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</si>
  <si>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</si>
  <si>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</si>
  <si>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</si>
  <si>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</si>
  <si>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</si>
  <si>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</si>
  <si>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</si>
  <si>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</si>
  <si>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</si>
  <si>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</si>
  <si>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</si>
  <si>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</si>
  <si>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</si>
  <si>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</si>
  <si>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</si>
  <si>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</si>
  <si>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</si>
  <si>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</si>
  <si>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</si>
  <si>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</si>
  <si>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</si>
  <si>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</si>
  <si>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</si>
  <si>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</si>
  <si>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</si>
  <si>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</si>
  <si>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</si>
  <si>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</si>
  <si>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</si>
  <si>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</si>
  <si>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</si>
  <si>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</si>
  <si>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</si>
  <si>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</si>
  <si>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</si>
  <si>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</si>
  <si>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</si>
  <si>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</si>
  <si>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</si>
  <si>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</si>
  <si>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</si>
  <si>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</si>
  <si>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</si>
  <si>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</si>
  <si>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</si>
  <si>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</si>
  <si>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</si>
  <si>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</si>
  <si>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</si>
  <si>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</si>
  <si>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</si>
  <si>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</si>
  <si>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</si>
  <si>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</si>
  <si>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</si>
  <si>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</si>
  <si>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</si>
  <si>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</si>
  <si>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</si>
  <si>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</si>
  <si>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</si>
  <si>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</si>
  <si>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</si>
  <si>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</si>
  <si>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</si>
  <si>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</si>
  <si>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</si>
  <si>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</si>
  <si>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</si>
  <si>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</si>
  <si>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</si>
  <si>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</si>
  <si>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</si>
  <si>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</si>
  <si>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</si>
  <si>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</si>
  <si>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</si>
  <si>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</si>
  <si>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</si>
  <si>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</si>
  <si>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</si>
  <si>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</si>
  <si>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</si>
  <si>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</si>
  <si>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</si>
  <si>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</si>
  <si>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</si>
  <si>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</si>
  <si>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</si>
  <si>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</si>
  <si>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</si>
  <si>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</si>
  <si>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</si>
  <si>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</si>
  <si>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</si>
  <si>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</si>
  <si>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</si>
  <si>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</si>
  <si>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</si>
  <si>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</si>
  <si>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</si>
  <si>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</si>
  <si>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</si>
  <si>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</si>
  <si>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</si>
  <si>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</si>
  <si>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</si>
  <si>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</si>
  <si>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</si>
  <si>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</si>
  <si>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</si>
  <si>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</si>
  <si>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</si>
  <si>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</si>
  <si>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</si>
  <si>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</si>
  <si>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</si>
  <si>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</si>
  <si>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</si>
  <si>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</si>
  <si>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</si>
  <si>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</si>
  <si>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</si>
  <si>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</si>
  <si>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</si>
  <si>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</si>
  <si>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</si>
  <si>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</si>
  <si>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</si>
  <si>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</si>
  <si>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</si>
  <si>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</si>
  <si>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</si>
  <si>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</si>
  <si>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</si>
  <si>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</si>
  <si>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</si>
  <si>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</si>
  <si>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</si>
  <si>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</si>
  <si>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</si>
  <si>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</si>
  <si>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</si>
  <si>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</si>
  <si>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</si>
  <si>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</si>
  <si>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</si>
  <si>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</si>
  <si>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</si>
  <si>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</si>
  <si>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</si>
  <si>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</si>
  <si>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</si>
  <si>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</si>
  <si>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</si>
  <si>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</si>
  <si>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</si>
  <si>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</si>
  <si>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</si>
  <si>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</si>
  <si>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</si>
  <si>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</si>
  <si>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</si>
  <si>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</si>
  <si>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</si>
  <si>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</si>
  <si>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</si>
  <si>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</si>
  <si>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</si>
  <si>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</si>
  <si>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</si>
  <si>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</si>
  <si>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</si>
  <si>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</si>
  <si>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</si>
  <si>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</si>
  <si>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</si>
  <si>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</si>
  <si>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</si>
  <si>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</si>
  <si>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</si>
  <si>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</si>
  <si>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</si>
  <si>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</si>
  <si>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</si>
  <si>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</si>
  <si>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</si>
  <si>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</si>
  <si>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</si>
  <si>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</si>
  <si>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</si>
  <si>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</si>
  <si>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</si>
  <si>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</si>
  <si>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</si>
  <si>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</si>
  <si>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</si>
  <si>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</si>
  <si>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</si>
  <si>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</si>
  <si>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</si>
  <si>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</si>
  <si>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</si>
  <si>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</si>
  <si>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</si>
  <si>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</si>
  <si>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</si>
  <si>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</si>
  <si>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</si>
  <si>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</si>
  <si>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</si>
  <si>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</si>
  <si>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</si>
  <si>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</si>
  <si>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</si>
  <si>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</si>
  <si>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</si>
  <si>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</si>
  <si>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</si>
  <si>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</si>
  <si>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</si>
  <si>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</si>
  <si>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</si>
  <si>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</si>
  <si>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</si>
  <si>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</si>
  <si>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</si>
  <si>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</si>
  <si>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</si>
  <si>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</si>
  <si>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</si>
  <si>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</si>
  <si>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</si>
  <si>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</si>
  <si>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</si>
  <si>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</si>
  <si>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</si>
  <si>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</si>
  <si>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</si>
  <si>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</si>
  <si>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</si>
  <si>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</si>
  <si>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</si>
  <si>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</si>
  <si>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</si>
  <si>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</si>
  <si>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</si>
  <si>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</si>
  <si>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</si>
  <si>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</si>
  <si>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</si>
  <si>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</si>
  <si>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</si>
  <si>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</si>
  <si>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</si>
  <si>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</si>
  <si>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</si>
  <si>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</si>
  <si>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</si>
  <si>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</si>
  <si>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</si>
  <si>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</si>
  <si>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</si>
  <si>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</si>
  <si>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</si>
  <si>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</si>
  <si>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</si>
  <si>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</si>
  <si>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</si>
  <si>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</si>
  <si>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</si>
  <si>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</si>
  <si>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</si>
  <si>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</si>
  <si>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</si>
  <si>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</si>
  <si>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</si>
  <si>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</si>
  <si>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</si>
  <si>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</si>
  <si>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</si>
  <si>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</si>
  <si>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</si>
  <si>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</si>
  <si>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</si>
  <si>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</si>
  <si>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</si>
  <si>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</si>
  <si>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</si>
  <si>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</si>
  <si>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</si>
  <si>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</si>
  <si>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</si>
  <si>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</si>
  <si>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</si>
  <si>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</si>
  <si>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</si>
  <si>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</si>
  <si>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</si>
  <si>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</si>
  <si>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</si>
  <si>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</si>
  <si>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</si>
  <si>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</si>
  <si>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</si>
  <si>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</si>
  <si>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</si>
  <si>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</si>
  <si>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</si>
  <si>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</si>
  <si>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</si>
  <si>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</si>
  <si>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</si>
  <si>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</si>
  <si>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</si>
  <si>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</si>
  <si>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</si>
  <si>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</si>
  <si>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</si>
  <si>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</si>
  <si>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</si>
  <si>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</si>
  <si>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</si>
  <si>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</si>
  <si>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</si>
  <si>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</si>
  <si>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</si>
  <si>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</si>
  <si>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</si>
  <si>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</si>
  <si>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</si>
  <si>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</si>
  <si>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</si>
  <si>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</si>
  <si>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</si>
  <si>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</si>
  <si>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</si>
  <si>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</si>
  <si>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</si>
  <si>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</si>
  <si>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</si>
  <si>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</si>
  <si>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</si>
  <si>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</si>
  <si>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</si>
  <si>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</si>
  <si>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</si>
  <si>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</si>
  <si>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</si>
  <si>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</si>
  <si>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</si>
  <si>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</si>
  <si>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</si>
  <si>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</si>
  <si>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</si>
  <si>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</si>
  <si>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</si>
  <si>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</si>
  <si>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</si>
  <si>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</si>
  <si>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</si>
  <si>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</si>
  <si>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</si>
  <si>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</si>
  <si>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</si>
  <si>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</si>
  <si>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</si>
  <si>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</si>
  <si>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</si>
  <si>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</si>
  <si>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</si>
  <si>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</si>
  <si>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</si>
  <si>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</si>
  <si>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</si>
  <si>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</si>
  <si>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</si>
  <si>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</si>
  <si>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</si>
  <si>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</si>
  <si>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</si>
  <si>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</si>
  <si>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</si>
  <si>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</si>
  <si>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</si>
  <si>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</si>
  <si>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</si>
  <si>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</si>
  <si>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</si>
  <si>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</si>
  <si>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</si>
  <si>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</si>
  <si>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</si>
  <si>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</si>
  <si>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</si>
  <si>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</si>
  <si>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</si>
  <si>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</si>
  <si>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</si>
  <si>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</si>
  <si>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</si>
  <si>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</si>
  <si>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</si>
  <si>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</si>
  <si>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</si>
  <si>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</si>
  <si>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</si>
  <si>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</si>
  <si>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</si>
  <si>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</si>
  <si>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</si>
  <si>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</si>
  <si>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</si>
  <si>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</si>
  <si>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</si>
  <si>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</si>
  <si>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</si>
  <si>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</si>
  <si>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</si>
  <si>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</si>
  <si>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</si>
  <si>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</si>
  <si>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</si>
  <si>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</si>
  <si>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</si>
  <si>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</si>
  <si>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</si>
  <si>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</si>
  <si>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</si>
  <si>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</si>
  <si>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</si>
  <si>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</si>
  <si>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</si>
  <si>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</si>
  <si>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</si>
  <si>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</si>
  <si>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</si>
  <si>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</si>
  <si>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</si>
  <si>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</si>
  <si>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</si>
  <si>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</si>
  <si>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</si>
  <si>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</si>
  <si>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</si>
  <si>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</si>
  <si>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</si>
  <si>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</si>
  <si>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</si>
  <si>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</si>
  <si>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</si>
  <si>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</si>
  <si>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</si>
  <si>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</si>
  <si>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</si>
  <si>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</si>
  <si>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</si>
  <si>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</si>
  <si>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</si>
  <si>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</si>
  <si>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</si>
  <si>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</si>
  <si>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</si>
  <si>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</si>
  <si>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</si>
  <si>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</si>
  <si>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</si>
  <si>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</si>
  <si>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</si>
  <si>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</si>
  <si>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</si>
  <si>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</si>
  <si>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</si>
  <si>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</si>
  <si>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</si>
  <si>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</si>
  <si>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</si>
  <si>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</si>
  <si>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</si>
  <si>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</si>
  <si>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</si>
  <si>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</si>
  <si>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</si>
  <si>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</si>
  <si>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</si>
  <si>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</si>
  <si>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</si>
  <si>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</si>
  <si>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</si>
  <si>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</si>
  <si>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</si>
  <si>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</si>
  <si>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</si>
  <si>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</si>
  <si>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</si>
  <si>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</si>
  <si>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</si>
  <si>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</si>
  <si>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</si>
  <si>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</si>
  <si>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</si>
  <si>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</si>
  <si>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</si>
  <si>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</si>
  <si>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</si>
  <si>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</si>
  <si>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</si>
  <si>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</si>
  <si>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</si>
  <si>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</si>
  <si>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</si>
  <si>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</si>
  <si>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</si>
  <si>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</si>
  <si>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</si>
  <si>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</si>
  <si>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</si>
  <si>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</si>
  <si>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</si>
  <si>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</si>
  <si>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</si>
  <si>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</si>
  <si>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</si>
  <si>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</si>
  <si>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</si>
  <si>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</si>
  <si>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</si>
  <si>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</si>
  <si>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</si>
  <si>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</si>
  <si>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</si>
  <si>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</si>
  <si>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</si>
  <si>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</si>
  <si>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</si>
  <si>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</si>
  <si>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</si>
  <si>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</si>
  <si>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</si>
  <si>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</si>
  <si>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</si>
  <si>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</si>
  <si>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</si>
  <si>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</si>
  <si>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</si>
  <si>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</si>
  <si>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</si>
  <si>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</si>
  <si>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</si>
  <si>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</si>
  <si>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</si>
  <si>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</si>
  <si>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</si>
  <si>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</si>
  <si>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</si>
  <si>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</si>
  <si>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</si>
  <si>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</si>
  <si>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</si>
  <si>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</si>
  <si>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</si>
  <si>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</si>
  <si>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</si>
  <si>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</si>
  <si>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</si>
  <si>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</si>
  <si>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</si>
  <si>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</si>
  <si>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</si>
  <si>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</si>
  <si>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</si>
  <si>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</si>
  <si>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</si>
  <si>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</si>
  <si>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</si>
  <si>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</si>
  <si>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</si>
  <si>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</si>
  <si>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</si>
  <si>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</si>
  <si>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</si>
  <si>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</si>
  <si>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</si>
  <si>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</si>
  <si>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</si>
  <si>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</si>
  <si>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</si>
  <si>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</si>
  <si>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</si>
  <si>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</si>
  <si>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</si>
  <si>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</si>
  <si>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</si>
  <si>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</si>
  <si>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</si>
  <si>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</si>
  <si>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</si>
  <si>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</si>
  <si>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</si>
  <si>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</si>
  <si>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</si>
  <si>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</si>
  <si>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</si>
  <si>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</si>
  <si>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</si>
  <si>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</si>
  <si>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</si>
  <si>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</si>
  <si>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</si>
  <si>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</si>
  <si>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</si>
  <si>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</si>
  <si>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</si>
  <si>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</si>
  <si>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</si>
  <si>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</si>
  <si>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</si>
  <si>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</si>
  <si>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</si>
  <si>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</si>
  <si>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</si>
  <si>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</si>
  <si>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</si>
  <si>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</si>
  <si>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</si>
  <si>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</si>
  <si>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</si>
  <si>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</si>
  <si>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</si>
  <si>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</si>
  <si>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</si>
  <si>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</si>
  <si>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</si>
  <si>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</si>
  <si>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</si>
  <si>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</si>
  <si>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</si>
  <si>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</si>
  <si>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</si>
  <si>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</si>
  <si>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</si>
  <si>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</si>
  <si>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</si>
  <si>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</si>
  <si>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</si>
  <si>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</si>
  <si>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</si>
  <si>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</si>
  <si>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</si>
  <si>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</si>
  <si>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</si>
  <si>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</si>
  <si>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</si>
  <si>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</si>
  <si>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</si>
  <si>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</si>
  <si>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</si>
  <si>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</si>
  <si>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</si>
  <si>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</si>
  <si>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</si>
  <si>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</si>
  <si>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</si>
  <si>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</si>
  <si>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</si>
  <si>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</si>
  <si>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</si>
  <si>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</si>
  <si>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</si>
  <si>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</si>
  <si>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</si>
  <si>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</si>
  <si>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</si>
  <si>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</si>
  <si>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</si>
  <si>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</si>
  <si>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</si>
  <si>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</si>
  <si>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</si>
  <si>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</si>
  <si>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</si>
  <si>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</si>
  <si>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</si>
  <si>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</si>
  <si>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</si>
  <si>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</si>
  <si>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</si>
  <si>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</si>
  <si>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</si>
  <si>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</si>
  <si>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</si>
  <si>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</si>
  <si>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</si>
  <si>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</si>
  <si>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</si>
  <si>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</si>
  <si>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</si>
  <si>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</si>
  <si>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</si>
  <si>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</si>
  <si>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</si>
  <si>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</si>
  <si>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</si>
  <si>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</si>
  <si>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</si>
  <si>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</si>
  <si>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</si>
  <si>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</si>
  <si>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</si>
  <si>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</si>
  <si>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</si>
  <si>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</si>
  <si>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</si>
  <si>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</si>
  <si>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</si>
  <si>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</si>
  <si>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</si>
  <si>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</si>
  <si>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</si>
  <si>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</si>
  <si>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</si>
  <si>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</si>
  <si>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</si>
  <si>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</si>
  <si>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</si>
  <si>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</si>
  <si>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</si>
  <si>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</si>
  <si>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</si>
  <si>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</si>
  <si>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</si>
  <si>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</si>
  <si>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</si>
  <si>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</si>
  <si>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</si>
  <si>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</si>
  <si>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</si>
  <si>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</si>
  <si>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</si>
  <si>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</si>
  <si>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</si>
  <si>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</si>
  <si>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</si>
  <si>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</si>
  <si>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</si>
  <si>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</si>
  <si>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</si>
  <si>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</si>
  <si>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</si>
  <si>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</si>
  <si>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</si>
  <si>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</si>
  <si>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</si>
  <si>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</si>
  <si>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</si>
  <si>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</si>
  <si>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</si>
  <si>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</si>
  <si>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</si>
  <si>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</si>
  <si>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</si>
  <si>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</si>
  <si>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</si>
  <si>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</si>
  <si>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</si>
  <si>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</si>
  <si>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</si>
  <si>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</si>
  <si>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</si>
  <si>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</si>
  <si>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</si>
  <si>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</si>
  <si>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</si>
  <si>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</si>
  <si>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</si>
  <si>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</si>
  <si>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</si>
  <si>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</si>
  <si>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</si>
  <si>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</si>
  <si>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</si>
  <si>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</si>
  <si>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</si>
  <si>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</si>
  <si>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</si>
  <si>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</si>
  <si>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</si>
  <si>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</si>
  <si>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</si>
  <si>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</si>
  <si>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</si>
  <si>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</si>
  <si>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</si>
  <si>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</si>
  <si>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</si>
  <si>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</si>
  <si>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</si>
  <si>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</si>
  <si>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</si>
  <si>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</si>
  <si>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</si>
  <si>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</si>
  <si>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</si>
  <si>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</si>
  <si>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</si>
  <si>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</si>
  <si>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</si>
  <si>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</si>
  <si>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</si>
  <si>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</si>
  <si>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</si>
  <si>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</si>
  <si>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</si>
  <si>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</si>
  <si>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</si>
  <si>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</si>
  <si>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</si>
  <si>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</si>
  <si>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</si>
  <si>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</si>
  <si>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</si>
  <si>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</si>
  <si>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</si>
  <si>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</si>
  <si>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</si>
  <si>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</si>
  <si>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</si>
  <si>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</si>
  <si>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</si>
  <si>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</si>
  <si>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</si>
  <si>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</si>
  <si>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</si>
  <si>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</si>
  <si>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</si>
  <si>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</si>
  <si>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</si>
  <si>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</si>
  <si>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</si>
  <si>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</si>
  <si>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</si>
  <si>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</si>
  <si>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</si>
  <si>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</si>
  <si>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</si>
  <si>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</si>
  <si>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</si>
  <si>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</si>
  <si>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</si>
  <si>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</si>
  <si>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</si>
  <si>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</si>
  <si>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</si>
  <si>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</si>
  <si>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</si>
  <si>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</si>
  <si>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</si>
  <si>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</si>
  <si>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</si>
  <si>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</si>
  <si>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</si>
  <si>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</si>
  <si>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</si>
  <si>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</si>
  <si>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</si>
  <si>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</si>
  <si>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</si>
  <si>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</si>
  <si>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</si>
  <si>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</si>
  <si>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</si>
  <si>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</si>
  <si>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</si>
  <si>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</si>
  <si>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</si>
  <si>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</si>
  <si>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</si>
  <si>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</si>
  <si>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</si>
  <si>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</si>
  <si>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</si>
  <si>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</si>
  <si>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</si>
  <si>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</si>
  <si>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</si>
  <si>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</si>
  <si>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</si>
  <si>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</si>
  <si>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</si>
  <si>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</si>
  <si>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</si>
  <si>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</si>
  <si>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</si>
  <si>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</si>
  <si>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</si>
  <si>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</si>
  <si>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</si>
  <si>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</si>
  <si>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</si>
  <si>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</si>
  <si>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</si>
  <si>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</si>
  <si>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</si>
  <si>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</si>
  <si>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</si>
  <si>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</si>
  <si>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</si>
  <si>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</si>
  <si>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</si>
  <si>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</si>
  <si>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</si>
  <si>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</si>
  <si>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</si>
  <si>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</si>
  <si>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</si>
  <si>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</si>
  <si>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</si>
  <si>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</si>
  <si>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</si>
  <si>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</si>
  <si>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</si>
  <si>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</si>
  <si>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</si>
  <si>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</si>
  <si>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</si>
  <si>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</si>
  <si>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</si>
  <si>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</si>
  <si>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</si>
  <si>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</si>
  <si>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</si>
  <si>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</si>
  <si>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</si>
  <si>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</si>
  <si>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</si>
  <si>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</si>
  <si>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</si>
  <si>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</si>
  <si>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</si>
  <si>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</si>
  <si>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</si>
  <si>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</si>
  <si>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</si>
  <si>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</si>
  <si>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</si>
  <si>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</si>
  <si>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</si>
  <si>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</si>
  <si>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</si>
  <si>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</si>
  <si>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</si>
  <si>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</si>
  <si>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</si>
  <si>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</si>
  <si>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</si>
  <si>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</si>
  <si>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</si>
  <si>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</si>
  <si>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</si>
  <si>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</si>
  <si>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</si>
  <si>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</si>
  <si>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</si>
  <si>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</si>
  <si>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</si>
  <si>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</si>
  <si>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</si>
  <si>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</si>
  <si>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</si>
  <si>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</si>
  <si>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</si>
  <si>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</si>
  <si>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</si>
  <si>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</si>
  <si>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</si>
  <si>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</si>
  <si>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</si>
  <si>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</si>
  <si>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</si>
  <si>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</si>
  <si>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</si>
  <si>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</si>
  <si>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</si>
  <si>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</si>
  <si>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</si>
  <si>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</si>
  <si>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</si>
  <si>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</si>
  <si>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</si>
  <si>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</si>
  <si>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</si>
  <si>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</si>
  <si>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</si>
  <si>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</si>
  <si>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</si>
  <si>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</si>
  <si>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</si>
  <si>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</si>
  <si>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</si>
  <si>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</si>
  <si>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</si>
  <si>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</si>
  <si>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</si>
  <si>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</si>
  <si>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</si>
  <si>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</si>
  <si>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</si>
  <si>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</si>
  <si>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</si>
  <si>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</si>
  <si>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</si>
  <si>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</si>
  <si>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</si>
  <si>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</si>
  <si>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</si>
  <si>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</si>
  <si>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</si>
  <si>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</si>
  <si>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</si>
  <si>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</si>
  <si>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</si>
  <si>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</si>
  <si>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</si>
  <si>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</si>
  <si>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</si>
  <si>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</si>
  <si>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</si>
  <si>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</si>
  <si>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</si>
  <si>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</si>
  <si>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</si>
  <si>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</si>
  <si>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</si>
  <si>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</si>
  <si>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</si>
  <si>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</si>
  <si>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</si>
  <si>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</si>
  <si>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</si>
  <si>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</si>
  <si>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</si>
  <si>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</si>
  <si>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</si>
  <si>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</si>
  <si>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</si>
  <si>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</si>
  <si>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</si>
  <si>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</si>
  <si>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</si>
  <si>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</si>
  <si>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</si>
  <si>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</si>
  <si>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</si>
  <si>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</si>
  <si>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</si>
  <si>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</si>
  <si>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</si>
  <si>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</si>
  <si>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</si>
  <si>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</si>
  <si>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</si>
  <si>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</si>
  <si>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</si>
  <si>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</si>
  <si>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</si>
  <si>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</si>
  <si>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</si>
  <si>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</si>
  <si>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</si>
  <si>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</si>
  <si>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</si>
  <si>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</si>
  <si>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</si>
  <si>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</si>
  <si>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</si>
  <si>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</si>
  <si>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</si>
  <si>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</si>
  <si>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</si>
  <si>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</si>
  <si>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</si>
  <si>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</si>
  <si>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</si>
  <si>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</si>
  <si>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</si>
  <si>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</si>
  <si>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</si>
  <si>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</si>
  <si>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</si>
  <si>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</si>
  <si>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</si>
  <si>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</si>
  <si>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</si>
  <si>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</si>
  <si>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</si>
  <si>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</si>
  <si>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</si>
  <si>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</si>
  <si>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</si>
  <si>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</si>
  <si>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</si>
  <si>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</si>
  <si>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</si>
  <si>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</si>
  <si>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</si>
  <si>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</si>
  <si>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</si>
  <si>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</si>
  <si>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</si>
  <si>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</si>
  <si>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</si>
  <si>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</si>
  <si>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</si>
  <si>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</si>
  <si>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</si>
  <si>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</si>
  <si>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</si>
  <si>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</si>
  <si>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</si>
  <si>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</si>
  <si>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</si>
  <si>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</si>
  <si>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</si>
  <si>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</si>
  <si>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</si>
  <si>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</si>
  <si>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</si>
  <si>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</si>
  <si>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</si>
  <si>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</si>
  <si>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</si>
  <si>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</si>
  <si>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</si>
  <si>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</si>
  <si>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</si>
  <si>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</si>
  <si>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</si>
  <si>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</si>
  <si>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</si>
  <si>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</si>
  <si>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</si>
  <si>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</si>
  <si>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</si>
  <si>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</si>
  <si>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</si>
  <si>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</si>
  <si>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</si>
  <si>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</si>
  <si>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</si>
  <si>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</si>
  <si>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</si>
  <si>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</si>
  <si>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</si>
  <si>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</si>
  <si>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</si>
  <si>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</si>
  <si>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</si>
  <si>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</si>
  <si>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</si>
  <si>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</si>
  <si>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</si>
  <si>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</si>
  <si>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</si>
  <si>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</si>
  <si>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</si>
  <si>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</si>
  <si>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</si>
  <si>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</si>
  <si>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</si>
  <si>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</si>
  <si>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</si>
  <si>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</si>
  <si>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</si>
  <si>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</si>
  <si>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</si>
  <si>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</si>
  <si>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</si>
  <si>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</si>
  <si>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</si>
  <si>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</si>
  <si>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</si>
  <si>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</si>
  <si>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</si>
  <si>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</si>
  <si>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</si>
  <si>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</si>
  <si>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</si>
  <si>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</si>
  <si>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</si>
  <si>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</si>
  <si>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</si>
  <si>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</si>
  <si>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</si>
  <si>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</si>
  <si>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</si>
  <si>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</si>
  <si>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</si>
  <si>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</si>
  <si>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</si>
  <si>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</si>
  <si>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</si>
  <si>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</si>
  <si>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</si>
  <si>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</si>
  <si>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</si>
  <si>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</si>
  <si>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</si>
  <si>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</si>
  <si>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</si>
  <si>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</si>
  <si>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</si>
  <si>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</si>
  <si>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</si>
  <si>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</si>
  <si>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</si>
  <si>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</si>
  <si>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</si>
  <si>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</si>
  <si>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</si>
  <si>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</si>
  <si>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</si>
  <si>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</si>
  <si>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</si>
  <si>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</si>
  <si>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</si>
  <si>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</si>
  <si>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</si>
  <si>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</si>
  <si>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</si>
  <si>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</si>
  <si>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</si>
  <si>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</si>
  <si>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</si>
  <si>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</si>
  <si>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</si>
  <si>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</si>
  <si>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</si>
  <si>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</si>
  <si>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</si>
  <si>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</si>
  <si>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</si>
  <si>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</si>
  <si>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</si>
  <si>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</si>
  <si>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</si>
  <si>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</si>
  <si>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</si>
  <si>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</si>
  <si>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</si>
  <si>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</si>
  <si>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</si>
  <si>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</si>
  <si>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</si>
  <si>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</si>
  <si>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</si>
  <si>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</si>
  <si>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</si>
  <si>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</si>
  <si>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</si>
  <si>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</si>
  <si>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</si>
  <si>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</si>
  <si>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</si>
  <si>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</si>
  <si>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</si>
  <si>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</si>
  <si>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</si>
  <si>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</si>
  <si>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</si>
  <si>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</si>
  <si>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</si>
  <si>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</si>
  <si>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</si>
  <si>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</si>
  <si>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</si>
  <si>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</si>
  <si>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</si>
  <si>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</si>
  <si>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</si>
  <si>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</si>
  <si>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</si>
  <si>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</si>
  <si>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</si>
  <si>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</si>
  <si>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</si>
  <si>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</si>
  <si>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</si>
  <si>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</si>
  <si>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</si>
  <si>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</si>
  <si>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</si>
  <si>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</si>
  <si>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</si>
  <si>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</si>
  <si>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</si>
  <si>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</si>
  <si>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</si>
  <si>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</si>
  <si>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</si>
  <si>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</si>
  <si>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</si>
  <si>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</si>
  <si>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</si>
  <si>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</si>
  <si>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</si>
  <si>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</si>
  <si>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</si>
  <si>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</si>
  <si>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</si>
  <si>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</si>
  <si>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</si>
  <si>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</si>
  <si>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</si>
  <si>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</si>
  <si>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</si>
  <si>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</si>
  <si>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</si>
  <si>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</si>
  <si>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</si>
  <si>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</si>
  <si>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</si>
  <si>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</si>
  <si>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</si>
  <si>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</si>
  <si>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</si>
  <si>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</si>
  <si>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</si>
  <si>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</si>
  <si>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</si>
  <si>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</si>
  <si>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</si>
  <si>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</si>
  <si>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</si>
  <si>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</si>
  <si>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</si>
  <si>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</si>
  <si>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</si>
  <si>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</si>
  <si>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</si>
  <si>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</si>
  <si>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</si>
  <si>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</si>
  <si>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</si>
  <si>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</si>
  <si>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</si>
  <si>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</si>
  <si>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</si>
  <si>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</si>
  <si>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</si>
  <si>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</si>
  <si>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</si>
  <si>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</si>
  <si>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</si>
  <si>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</si>
  <si>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</si>
  <si>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</si>
  <si>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</si>
  <si>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</si>
  <si>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</si>
  <si>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</si>
  <si>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</si>
  <si>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</si>
  <si>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</si>
  <si>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</si>
  <si>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</si>
  <si>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</si>
  <si>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</si>
  <si>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</si>
  <si>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</si>
  <si>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</si>
  <si>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</si>
  <si>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</si>
  <si>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</si>
  <si>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</si>
  <si>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</si>
  <si>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</si>
  <si>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</si>
  <si>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</si>
  <si>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</si>
  <si>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</si>
  <si>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</si>
  <si>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</si>
  <si>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</si>
  <si>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</si>
  <si>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</si>
  <si>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</si>
  <si>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</si>
  <si>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</si>
  <si>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</si>
  <si>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</si>
  <si>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</si>
  <si>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</si>
  <si>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</si>
  <si>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</si>
  <si>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</si>
  <si>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</si>
  <si>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</si>
  <si>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</si>
  <si>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</si>
  <si>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</si>
  <si>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</si>
  <si>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</si>
  <si>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</si>
  <si>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</si>
  <si>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</si>
  <si>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</si>
  <si>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</si>
  <si>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</si>
  <si>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</si>
  <si>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</si>
  <si>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</si>
  <si>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</si>
  <si>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</si>
  <si>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</si>
  <si>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</si>
  <si>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</si>
  <si>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</si>
  <si>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</si>
  <si>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</si>
  <si>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</si>
  <si>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</si>
  <si>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</si>
  <si>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</si>
  <si>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</si>
  <si>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</si>
  <si>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</si>
  <si>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</si>
  <si>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</si>
  <si>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</si>
  <si>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</si>
  <si>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</si>
  <si>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</si>
  <si>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</si>
  <si>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</si>
  <si>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</si>
  <si>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</si>
  <si>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</si>
  <si>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</si>
  <si>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</si>
  <si>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</si>
  <si>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</si>
  <si>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</si>
  <si>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</si>
  <si>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</si>
  <si>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</si>
  <si>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</si>
  <si>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</si>
  <si>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</si>
  <si>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</si>
  <si>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</si>
  <si>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</si>
  <si>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</si>
  <si>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</si>
  <si>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</si>
  <si>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</si>
  <si>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</si>
  <si>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</si>
  <si>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</si>
  <si>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</si>
  <si>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</si>
  <si>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</si>
  <si>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</si>
  <si>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</si>
  <si>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</si>
  <si>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</si>
  <si>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</si>
  <si>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</si>
  <si>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</si>
  <si>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</si>
  <si>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</si>
  <si>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</si>
  <si>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</si>
  <si>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</si>
  <si>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</si>
  <si>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</si>
  <si>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</si>
  <si>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</si>
  <si>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</si>
  <si>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</si>
  <si>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</si>
  <si>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</si>
  <si>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</si>
  <si>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</si>
  <si>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</si>
  <si>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</si>
  <si>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</si>
  <si>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</si>
  <si>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</si>
  <si>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</si>
  <si>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</si>
  <si>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</si>
  <si>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</si>
  <si>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</si>
  <si>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</si>
  <si>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</si>
  <si>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</si>
  <si>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</si>
  <si>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</si>
  <si>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</si>
  <si>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</si>
  <si>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</si>
  <si>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</si>
  <si>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</si>
  <si>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</si>
  <si>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</si>
  <si>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</si>
  <si>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</si>
  <si>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</si>
  <si>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</si>
  <si>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</si>
  <si>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</si>
  <si>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</si>
  <si>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</si>
  <si>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</si>
  <si>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</si>
  <si>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</si>
  <si>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</si>
  <si>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</si>
  <si>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</si>
  <si>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</si>
  <si>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</si>
  <si>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</si>
  <si>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</si>
  <si>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</si>
  <si>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</si>
  <si>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</si>
  <si>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</si>
  <si>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</si>
  <si>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</si>
  <si>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</si>
  <si>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</si>
  <si>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</si>
  <si>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</si>
  <si>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</si>
  <si>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</si>
  <si>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</si>
  <si>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</si>
  <si>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</si>
  <si>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</si>
  <si>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</si>
  <si>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</si>
  <si>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</si>
  <si>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</si>
  <si>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</si>
  <si>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</si>
  <si>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</si>
  <si>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</si>
  <si>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</si>
  <si>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</si>
  <si>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</si>
  <si>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</si>
  <si>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</si>
  <si>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</si>
  <si>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</si>
  <si>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</si>
  <si>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</si>
  <si>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</si>
  <si>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</si>
  <si>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</si>
  <si>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</si>
  <si>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</si>
  <si>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</si>
  <si>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</si>
  <si>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</si>
  <si>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</si>
  <si>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</si>
  <si>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</si>
  <si>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</si>
  <si>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</si>
  <si>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</si>
  <si>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</si>
  <si>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</si>
  <si>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</si>
  <si>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</si>
  <si>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</si>
  <si>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</si>
  <si>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</si>
  <si>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</si>
  <si>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</si>
  <si>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</si>
  <si>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</si>
  <si>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</si>
  <si>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</si>
  <si>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</si>
  <si>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</si>
  <si>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</si>
  <si>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</si>
  <si>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</si>
  <si>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</si>
  <si>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</si>
  <si>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</si>
  <si>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</si>
  <si>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</si>
  <si>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</si>
  <si>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</si>
  <si>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</si>
  <si>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</si>
  <si>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</si>
  <si>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</si>
  <si>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</si>
  <si>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</si>
  <si>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</si>
  <si>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</si>
  <si>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</si>
  <si>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</si>
  <si>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</si>
  <si>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</si>
  <si>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</si>
  <si>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</si>
  <si>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</si>
  <si>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</si>
  <si>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</si>
  <si>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</si>
  <si>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</si>
  <si>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</si>
  <si>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</si>
  <si>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</si>
  <si>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</si>
  <si>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</si>
  <si>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</si>
  <si>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</si>
  <si>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</si>
  <si>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</si>
  <si>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</si>
  <si>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</si>
  <si>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</si>
  <si>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</si>
  <si>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</si>
  <si>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</si>
  <si>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</si>
  <si>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</si>
  <si>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</si>
  <si>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</si>
  <si>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</si>
  <si>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</si>
  <si>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</si>
  <si>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</si>
  <si>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</si>
  <si>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</si>
  <si>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</si>
  <si>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</si>
  <si>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</si>
  <si>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</si>
  <si>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</si>
  <si>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</si>
  <si>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</si>
  <si>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</si>
  <si>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</si>
  <si>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</si>
  <si>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</si>
  <si>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</si>
  <si>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</si>
  <si>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</si>
  <si>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</si>
  <si>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</si>
  <si>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</si>
  <si>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</si>
  <si>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</si>
  <si>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</si>
  <si>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</si>
  <si>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</si>
  <si>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</si>
  <si>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</si>
  <si>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</si>
  <si>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</si>
  <si>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</si>
  <si>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</si>
  <si>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</si>
  <si>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</si>
  <si>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</si>
  <si>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</si>
  <si>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</si>
  <si>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</si>
  <si>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</si>
  <si>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</si>
  <si>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</si>
  <si>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</si>
  <si>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</si>
  <si>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</si>
  <si>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</si>
  <si>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</si>
  <si>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</si>
  <si>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</si>
  <si>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</si>
  <si>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</si>
  <si>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</si>
  <si>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</si>
  <si>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</si>
  <si>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</si>
  <si>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</si>
  <si>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</si>
  <si>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</si>
  <si>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</si>
  <si>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</si>
  <si>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</si>
  <si>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</si>
  <si>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</si>
  <si>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</si>
  <si>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</si>
  <si>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</si>
  <si>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</si>
  <si>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</si>
  <si>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</si>
  <si>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</si>
  <si>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</si>
  <si>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</si>
  <si>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</si>
  <si>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</si>
  <si>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</si>
  <si>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</si>
  <si>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</si>
  <si>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</si>
  <si>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</si>
  <si>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</si>
  <si>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</si>
  <si>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</si>
  <si>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</si>
  <si>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</si>
  <si>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</si>
  <si>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</si>
  <si>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</si>
  <si>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</si>
  <si>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</si>
  <si>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</si>
  <si>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</si>
  <si>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</si>
  <si>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</si>
  <si>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</si>
  <si>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</si>
  <si>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</si>
  <si>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</si>
  <si>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</si>
  <si>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</si>
  <si>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</si>
  <si>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</si>
  <si>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</si>
  <si>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</si>
  <si>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</si>
  <si>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</si>
  <si>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</si>
  <si>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</si>
  <si>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</si>
  <si>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</si>
  <si>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</si>
  <si>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</si>
  <si>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</si>
  <si>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</si>
  <si>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</si>
  <si>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</si>
  <si>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</si>
  <si>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</si>
  <si>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</si>
  <si>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</si>
  <si>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</si>
  <si>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</si>
  <si>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</si>
  <si>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</si>
  <si>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</si>
  <si>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</si>
  <si>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</si>
  <si>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</si>
  <si>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</si>
  <si>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</si>
  <si>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</si>
  <si>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</si>
  <si>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</si>
  <si>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</si>
  <si>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</si>
  <si>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</si>
  <si>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</si>
  <si>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</si>
  <si>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</si>
  <si>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</si>
  <si>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</si>
  <si>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</si>
  <si>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</si>
  <si>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</si>
  <si>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</si>
  <si>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</si>
  <si>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</si>
  <si>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</si>
  <si>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</si>
  <si>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</si>
  <si>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</si>
  <si>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</si>
  <si>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</si>
  <si>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</si>
  <si>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</si>
  <si>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</si>
  <si>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</si>
  <si>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</si>
  <si>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</si>
  <si>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</si>
  <si>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</si>
  <si>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</si>
  <si>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</si>
  <si>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</si>
  <si>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</si>
  <si>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</si>
  <si>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</si>
  <si>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</si>
  <si>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</si>
  <si>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</si>
  <si>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</si>
  <si>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</si>
  <si>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</si>
  <si>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</si>
  <si>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</si>
  <si>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</si>
  <si>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</si>
  <si>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</si>
  <si>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</si>
  <si>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</si>
  <si>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</si>
  <si>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</si>
  <si>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</si>
  <si>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</si>
  <si>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</si>
  <si>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</si>
  <si>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</si>
  <si>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</si>
  <si>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</si>
  <si>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</si>
  <si>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</si>
  <si>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</si>
  <si>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</si>
  <si>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</si>
  <si>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</si>
  <si>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</si>
  <si>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</si>
  <si>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</si>
  <si>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</si>
  <si>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</si>
  <si>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</si>
  <si>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</si>
  <si>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</si>
  <si>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</si>
  <si>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</si>
  <si>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</si>
  <si>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</si>
  <si>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</si>
  <si>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</si>
  <si>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</si>
  <si>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</si>
  <si>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</si>
  <si>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</si>
  <si>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</si>
  <si>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</si>
  <si>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</si>
  <si>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</si>
  <si>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</si>
  <si>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</si>
  <si>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</si>
  <si>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</si>
  <si>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</si>
  <si>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</si>
  <si>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</si>
  <si>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</si>
  <si>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</si>
  <si>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</si>
  <si>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</si>
  <si>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</si>
  <si>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</si>
  <si>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</si>
  <si>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</si>
  <si>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</si>
  <si>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</si>
  <si>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</si>
  <si>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</si>
  <si>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</si>
  <si>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</si>
  <si>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</si>
  <si>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</si>
  <si>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</si>
  <si>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</si>
  <si>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</si>
  <si>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</si>
  <si>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</si>
  <si>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</si>
  <si>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</si>
  <si>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</si>
  <si>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</si>
  <si>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</si>
  <si>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</si>
  <si>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</si>
  <si>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</si>
  <si>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</si>
  <si>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</si>
  <si>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</si>
  <si>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</si>
  <si>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</si>
  <si>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</si>
  <si>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</si>
  <si>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</si>
  <si>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</si>
  <si>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</si>
  <si>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</si>
  <si>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</si>
  <si>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</si>
  <si>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</si>
  <si>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</si>
  <si>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</si>
  <si>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</si>
  <si>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</si>
  <si>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</si>
  <si>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</si>
  <si>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</si>
  <si>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</si>
  <si>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</si>
  <si>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</si>
  <si>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</si>
  <si>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</si>
  <si>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</si>
  <si>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</si>
  <si>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</si>
  <si>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</si>
  <si>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</si>
  <si>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</si>
  <si>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</si>
  <si>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</si>
  <si>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</si>
  <si>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</si>
  <si>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</si>
  <si>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</si>
  <si>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</si>
  <si>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</si>
  <si>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</si>
  <si>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</si>
  <si>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</si>
  <si>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</si>
  <si>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</si>
  <si>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</si>
  <si>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</si>
  <si>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</si>
  <si>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</si>
  <si>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</si>
  <si>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</si>
  <si>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</si>
  <si>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</si>
  <si>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</si>
  <si>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</si>
  <si>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</si>
  <si>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</si>
  <si>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</si>
  <si>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</si>
  <si>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</si>
  <si>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</si>
  <si>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</si>
  <si>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</si>
  <si>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</si>
  <si>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</si>
  <si>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</si>
  <si>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</si>
  <si>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</si>
  <si>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</si>
  <si>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</si>
  <si>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</si>
  <si>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</si>
  <si>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</si>
  <si>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</si>
  <si>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</si>
  <si>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</si>
  <si>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</si>
  <si>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</si>
  <si>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</si>
  <si>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</si>
  <si>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</si>
  <si>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</si>
  <si>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</si>
  <si>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</si>
  <si>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</si>
  <si>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</si>
  <si>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</si>
  <si>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</si>
  <si>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</si>
  <si>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</si>
  <si>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</si>
  <si>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</si>
  <si>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</si>
  <si>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</si>
  <si>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</si>
  <si>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</si>
  <si>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</si>
  <si>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</si>
  <si>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</si>
  <si>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</si>
  <si>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</si>
  <si>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</si>
  <si>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</si>
  <si>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</si>
  <si>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</si>
  <si>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</si>
  <si>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</si>
  <si>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</si>
  <si>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</si>
  <si>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</si>
  <si>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</si>
  <si>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</si>
  <si>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</si>
  <si>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</si>
  <si>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</si>
  <si>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</si>
  <si>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</si>
  <si>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</si>
  <si>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</si>
  <si>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</si>
  <si>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</si>
  <si>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</si>
  <si>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</si>
  <si>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</si>
  <si>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</si>
  <si>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</si>
  <si>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</si>
  <si>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</si>
  <si>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</si>
  <si>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</si>
  <si>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</si>
  <si>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</si>
  <si>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</si>
  <si>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</si>
  <si>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</si>
  <si>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</si>
  <si>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</si>
  <si>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</si>
  <si>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</si>
  <si>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</si>
  <si>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</si>
  <si>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</si>
  <si>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</si>
  <si>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</si>
  <si>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</si>
  <si>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</si>
  <si>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</si>
  <si>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</si>
  <si>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</si>
  <si>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</si>
  <si>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</si>
  <si>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</si>
  <si>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</si>
  <si>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</si>
  <si>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</si>
  <si>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</si>
  <si>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</si>
  <si>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</si>
  <si>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</si>
  <si>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</si>
  <si>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</si>
  <si>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</si>
  <si>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</si>
  <si>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</si>
  <si>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</si>
  <si>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</si>
  <si>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</si>
  <si>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</si>
  <si>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</si>
  <si>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</si>
  <si>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</si>
  <si>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</si>
  <si>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</si>
  <si>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</si>
  <si>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</si>
  <si>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</si>
  <si>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</si>
  <si>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</si>
  <si>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</si>
  <si>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</si>
  <si>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</si>
  <si>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</si>
  <si>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</si>
  <si>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</si>
  <si>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</si>
  <si>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</si>
  <si>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</si>
  <si>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</si>
  <si>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</si>
  <si>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</si>
  <si>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</si>
  <si>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</si>
  <si>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</si>
  <si>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</si>
  <si>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</si>
  <si>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</si>
  <si>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</si>
  <si>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</si>
  <si>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</si>
  <si>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</si>
  <si>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</si>
  <si>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</si>
  <si>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</si>
  <si>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</si>
  <si>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</si>
  <si>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</si>
  <si>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</si>
  <si>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</si>
  <si>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</si>
  <si>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</si>
  <si>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</si>
  <si>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</si>
  <si>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</si>
  <si>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</si>
  <si>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</si>
  <si>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</si>
  <si>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</si>
  <si>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</si>
  <si>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</si>
  <si>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</si>
  <si>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</si>
  <si>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</si>
  <si>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</si>
  <si>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</si>
  <si>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</si>
  <si>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</si>
  <si>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</si>
  <si>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</si>
  <si>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</si>
  <si>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</si>
  <si>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</si>
  <si>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</si>
  <si>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</si>
  <si>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</si>
  <si>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</si>
  <si>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</si>
  <si>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</si>
  <si>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</si>
  <si>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</si>
  <si>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</si>
  <si>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</si>
  <si>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</si>
  <si>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</si>
  <si>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</si>
  <si>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</si>
  <si>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</si>
  <si>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</si>
  <si>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</si>
  <si>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</si>
  <si>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</si>
  <si>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</si>
  <si>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</si>
  <si>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</si>
  <si>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</si>
  <si>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</si>
  <si>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</si>
  <si>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</si>
  <si>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</si>
  <si>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</si>
  <si>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</si>
  <si>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</si>
  <si>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</si>
  <si>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</si>
  <si>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</si>
  <si>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</si>
  <si>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</si>
  <si>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</si>
  <si>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</si>
  <si>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</si>
  <si>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</si>
  <si>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</si>
  <si>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</si>
  <si>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</si>
  <si>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</si>
  <si>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</si>
  <si>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</si>
  <si>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</si>
  <si>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</si>
  <si>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</si>
  <si>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</si>
  <si>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</si>
  <si>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</si>
  <si>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</si>
  <si>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</si>
  <si>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</si>
  <si>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</si>
  <si>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</si>
  <si>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</si>
  <si>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</si>
  <si>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</si>
  <si>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</si>
  <si>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</si>
  <si>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</si>
  <si>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</si>
  <si>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</si>
  <si>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</si>
  <si>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</si>
  <si>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</si>
  <si>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</si>
  <si>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</si>
  <si>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</si>
  <si>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</si>
  <si>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</si>
  <si>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</si>
  <si>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</si>
  <si>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</si>
  <si>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</si>
  <si>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</si>
  <si>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</si>
  <si>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</si>
  <si>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</si>
  <si>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</si>
  <si>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</si>
  <si>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</si>
  <si>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</si>
  <si>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</si>
  <si>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</si>
  <si>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</si>
  <si>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</si>
  <si>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</si>
  <si>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</si>
  <si>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</si>
  <si>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</si>
  <si>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</si>
  <si>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</si>
  <si>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</si>
  <si>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</si>
  <si>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</si>
  <si>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</si>
  <si>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</si>
  <si>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</si>
  <si>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</si>
  <si>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</si>
  <si>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</si>
  <si>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</si>
  <si>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</si>
  <si>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</si>
  <si>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</si>
  <si>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</si>
  <si>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</si>
  <si>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</si>
  <si>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</si>
  <si>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</si>
  <si>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</si>
  <si>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</si>
  <si>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</si>
  <si>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</si>
  <si>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</si>
  <si>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</si>
  <si>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</si>
  <si>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</si>
  <si>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</si>
  <si>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</si>
  <si>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</si>
  <si>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</si>
  <si>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</si>
  <si>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</si>
  <si>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</si>
  <si>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</si>
  <si>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</si>
  <si>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</si>
  <si>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</si>
  <si>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</si>
  <si>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</si>
  <si>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</si>
  <si>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</si>
  <si>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</si>
  <si>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</si>
  <si>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</si>
  <si>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</si>
  <si>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</si>
  <si>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</si>
  <si>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</si>
  <si>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</si>
  <si>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</si>
  <si>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</si>
  <si>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</si>
  <si>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</si>
  <si>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</si>
  <si>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</si>
  <si>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</si>
  <si>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</si>
  <si>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</si>
  <si>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</si>
  <si>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</si>
  <si>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</si>
  <si>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</si>
  <si>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</si>
  <si>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</si>
  <si>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</si>
  <si>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</si>
  <si>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</si>
  <si>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</si>
  <si>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</si>
  <si>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</si>
  <si>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</si>
  <si>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</si>
  <si>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</si>
  <si>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</si>
  <si>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</si>
  <si>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</si>
  <si>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</si>
  <si>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</si>
  <si>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</si>
  <si>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</si>
  <si>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</si>
  <si>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</si>
  <si>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</si>
  <si>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</si>
  <si>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</si>
  <si>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</si>
  <si>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</si>
  <si>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</si>
  <si>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</si>
  <si>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</si>
  <si>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</si>
  <si>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</si>
  <si>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</si>
  <si>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</si>
  <si>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</si>
  <si>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</si>
  <si>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</si>
  <si>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</si>
  <si>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</si>
  <si>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</si>
  <si>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</si>
  <si>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</si>
  <si>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</si>
  <si>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</si>
  <si>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</si>
  <si>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</si>
  <si>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</si>
  <si>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</si>
  <si>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</si>
  <si>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</si>
  <si>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</si>
  <si>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</si>
  <si>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</si>
  <si>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</si>
  <si>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</si>
  <si>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</si>
  <si>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</si>
  <si>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</si>
  <si>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</si>
  <si>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</si>
  <si>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</si>
  <si>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</si>
  <si>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</si>
  <si>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</si>
  <si>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</si>
  <si>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</si>
  <si>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</si>
  <si>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</si>
  <si>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</si>
  <si>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</si>
  <si>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</si>
  <si>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</si>
  <si>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</si>
  <si>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</si>
  <si>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</si>
  <si>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</si>
  <si>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</si>
  <si>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</si>
  <si>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</si>
  <si>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</si>
  <si>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</si>
  <si>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</si>
  <si>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</si>
  <si>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</si>
  <si>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</si>
  <si>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</si>
  <si>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</si>
  <si>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</si>
  <si>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</si>
  <si>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</si>
  <si>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</si>
  <si>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</si>
  <si>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</si>
  <si>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</si>
  <si>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</si>
  <si>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</si>
  <si>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</si>
  <si>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</si>
  <si>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</si>
  <si>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</si>
  <si>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</si>
  <si>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</si>
  <si>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</si>
  <si>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</si>
  <si>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</si>
  <si>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</si>
  <si>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</si>
  <si>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</si>
  <si>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</si>
  <si>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</si>
  <si>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</si>
  <si>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</si>
  <si>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</si>
  <si>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</si>
  <si>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</si>
  <si>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</si>
  <si>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</si>
  <si>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</si>
  <si>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</si>
  <si>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</si>
  <si>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</si>
  <si>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</si>
  <si>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</si>
  <si>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</si>
  <si>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</si>
  <si>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</si>
  <si>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</si>
  <si>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</si>
  <si>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</si>
  <si>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</si>
  <si>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</si>
  <si>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</si>
  <si>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</si>
  <si>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</si>
  <si>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</si>
  <si>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</si>
  <si>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</si>
  <si>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</si>
  <si>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</si>
  <si>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</si>
  <si>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</si>
  <si>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</si>
  <si>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</si>
  <si>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</si>
  <si>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</si>
  <si>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</si>
  <si>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</si>
  <si>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</si>
  <si>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</si>
  <si>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</si>
  <si>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</si>
  <si>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</si>
  <si>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</si>
  <si>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</si>
  <si>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</si>
  <si>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</si>
  <si>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</si>
  <si>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</si>
  <si>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</si>
  <si>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</si>
  <si>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</si>
  <si>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</si>
  <si>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</si>
  <si>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</si>
  <si>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</si>
  <si>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</si>
  <si>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</si>
  <si>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</si>
  <si>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</si>
  <si>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</si>
  <si>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</si>
  <si>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</si>
  <si>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</si>
  <si>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</si>
  <si>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</si>
  <si>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</si>
  <si>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</si>
  <si>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</si>
  <si>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</si>
  <si>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</si>
  <si>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</si>
  <si>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</si>
  <si>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</si>
  <si>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</si>
  <si>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</si>
  <si>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</si>
  <si>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</si>
  <si>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</si>
  <si>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</si>
  <si>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</si>
  <si>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</si>
  <si>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</si>
  <si>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</si>
  <si>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</si>
  <si>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</si>
  <si>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</si>
  <si>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</si>
  <si>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</si>
  <si>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</si>
  <si>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</si>
  <si>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</si>
  <si>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</si>
  <si>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</si>
  <si>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</si>
  <si>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</si>
  <si>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</si>
  <si>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</si>
  <si>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</si>
  <si>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</si>
  <si>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</si>
  <si>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</si>
  <si>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</si>
  <si>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</si>
  <si>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</si>
  <si>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</si>
  <si>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</si>
  <si>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</si>
  <si>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</si>
  <si>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</si>
  <si>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</si>
  <si>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</si>
  <si>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</si>
  <si>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</si>
  <si>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</si>
  <si>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</si>
  <si>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</si>
  <si>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</si>
  <si>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</si>
  <si>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</si>
  <si>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</si>
  <si>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</si>
  <si>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</si>
  <si>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</si>
  <si>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</si>
  <si>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</si>
  <si>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</si>
  <si>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</si>
  <si>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</si>
  <si>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</si>
  <si>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</si>
  <si>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</si>
  <si>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</si>
  <si>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</si>
  <si>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</si>
  <si>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</si>
  <si>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</si>
  <si>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</si>
  <si>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</si>
  <si>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</si>
  <si>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</si>
  <si>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</si>
  <si>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</si>
  <si>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</si>
  <si>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</si>
  <si>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</si>
  <si>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</si>
  <si>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</si>
  <si>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</si>
  <si>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</si>
  <si>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</si>
  <si>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</si>
  <si>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</si>
  <si>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</si>
  <si>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</si>
  <si>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</si>
  <si>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</si>
  <si>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</si>
  <si>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</si>
  <si>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</si>
  <si>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</si>
  <si>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</si>
  <si>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</si>
  <si>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</si>
  <si>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</si>
  <si>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</si>
  <si>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</si>
  <si>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</si>
  <si>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</si>
  <si>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</si>
  <si>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</si>
  <si>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</si>
  <si>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</si>
  <si>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</si>
  <si>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</si>
  <si>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</si>
  <si>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</si>
  <si>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</si>
  <si>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</si>
  <si>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</si>
  <si>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</si>
  <si>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</si>
  <si>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</si>
  <si>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</si>
  <si>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</si>
  <si>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</si>
  <si>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</si>
  <si>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</si>
  <si>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</si>
  <si>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</si>
  <si>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</si>
  <si>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</si>
  <si>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</si>
  <si>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</si>
  <si>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</si>
  <si>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</si>
  <si>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</si>
  <si>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</si>
  <si>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</si>
  <si>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</si>
  <si>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</si>
  <si>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</si>
  <si>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</si>
  <si>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</si>
  <si>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</si>
  <si>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</si>
  <si>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</si>
  <si>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</si>
  <si>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</si>
  <si>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</si>
  <si>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</si>
  <si>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</si>
  <si>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</si>
  <si>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</si>
  <si>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</si>
  <si>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</si>
  <si>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</si>
  <si>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</si>
  <si>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</si>
  <si>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</si>
  <si>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</si>
  <si>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</si>
  <si>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</si>
  <si>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</si>
  <si>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</si>
  <si>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</si>
  <si>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</si>
  <si>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</si>
  <si>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</si>
  <si>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</si>
  <si>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</si>
  <si>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</si>
  <si>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</si>
  <si>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</si>
  <si>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</si>
  <si>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</si>
  <si>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</si>
  <si>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</si>
  <si>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</si>
  <si>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</si>
  <si>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</si>
  <si>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</si>
  <si>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</si>
  <si>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</si>
  <si>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</si>
  <si>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</si>
  <si>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</si>
  <si>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</si>
  <si>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</si>
  <si>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</si>
  <si>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</si>
  <si>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</si>
  <si>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</si>
  <si>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</si>
  <si>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</si>
  <si>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</si>
  <si>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</si>
  <si>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</si>
  <si>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</si>
  <si>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</si>
  <si>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</si>
  <si>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</si>
  <si>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</si>
  <si>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</si>
  <si>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</si>
  <si>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</si>
  <si>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</si>
  <si>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</si>
  <si>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</si>
  <si>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</si>
  <si>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</si>
  <si>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</si>
  <si>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</si>
  <si>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</si>
  <si>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</si>
  <si>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</si>
  <si>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</si>
  <si>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</si>
  <si>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</si>
  <si>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</si>
  <si>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</si>
  <si>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</si>
  <si>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</si>
  <si>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</si>
  <si>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</si>
  <si>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</si>
  <si>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</si>
  <si>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</si>
  <si>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</si>
  <si>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</si>
  <si>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</si>
  <si>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</si>
  <si>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</si>
  <si>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</si>
  <si>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</si>
  <si>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</si>
  <si>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</si>
  <si>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</si>
  <si>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</si>
  <si>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</si>
  <si>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</si>
  <si>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</si>
  <si>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</si>
  <si>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</si>
  <si>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</si>
  <si>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</si>
  <si>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</si>
  <si>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</si>
  <si>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</si>
  <si>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</si>
  <si>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</si>
  <si>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</si>
  <si>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</si>
  <si>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</si>
  <si>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</si>
  <si>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</si>
  <si>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</si>
  <si>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</si>
  <si>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</si>
  <si>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</si>
  <si>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</si>
  <si>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</si>
  <si>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</si>
  <si>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</si>
  <si>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</si>
  <si>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</si>
  <si>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</si>
  <si>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</si>
  <si>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</si>
  <si>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</si>
  <si>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</si>
  <si>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</si>
  <si>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</si>
  <si>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</si>
  <si>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</si>
  <si>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</si>
  <si>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</si>
  <si>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</si>
  <si>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</si>
  <si>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</si>
  <si>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</si>
  <si>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</si>
  <si>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</si>
  <si>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</si>
  <si>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</si>
  <si>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</si>
  <si>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</si>
  <si>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</si>
  <si>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</si>
  <si>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</si>
  <si>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</si>
  <si>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</si>
  <si>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</si>
  <si>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</si>
  <si>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</si>
  <si>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</si>
  <si>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</si>
  <si>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</si>
  <si>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</si>
  <si>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</si>
  <si>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</si>
  <si>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</si>
  <si>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</si>
  <si>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</si>
  <si>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</si>
  <si>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</si>
  <si>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</si>
  <si>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</si>
  <si>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</si>
  <si>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</si>
  <si>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</si>
  <si>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</si>
  <si>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</si>
  <si>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</si>
  <si>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</si>
  <si>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</si>
  <si>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</si>
  <si>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</si>
  <si>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</si>
  <si>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</si>
  <si>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</si>
  <si>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</si>
  <si>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</si>
  <si>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</si>
  <si>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</si>
  <si>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</si>
  <si>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</si>
  <si>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</si>
  <si>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</si>
  <si>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</si>
  <si>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</si>
  <si>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</si>
  <si>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</si>
  <si>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</si>
  <si>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</si>
  <si>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</si>
  <si>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</si>
  <si>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</si>
  <si>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</si>
  <si>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</si>
  <si>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</si>
  <si>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</si>
  <si>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</si>
  <si>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</si>
  <si>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</si>
  <si>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</si>
  <si>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</si>
  <si>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</si>
  <si>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</si>
  <si>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</si>
  <si>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</si>
  <si>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</si>
  <si>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</si>
  <si>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</si>
  <si>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</si>
  <si>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</si>
  <si>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</si>
  <si>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</si>
  <si>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</si>
  <si>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</si>
  <si>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</si>
  <si>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</si>
  <si>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</si>
  <si>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</si>
  <si>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</si>
  <si>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</si>
  <si>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</si>
  <si>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</si>
  <si>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</si>
  <si>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</si>
  <si>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</si>
  <si>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</si>
  <si>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</si>
  <si>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</si>
  <si>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</si>
  <si>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</si>
  <si>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</si>
  <si>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</si>
  <si>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</si>
  <si>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</si>
  <si>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</si>
  <si>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</si>
  <si>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</si>
  <si>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</si>
  <si>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</si>
  <si>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</si>
  <si>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</si>
  <si>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</si>
  <si>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</si>
  <si>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</si>
  <si>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</si>
  <si>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</si>
  <si>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</si>
  <si>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</si>
  <si>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</si>
  <si>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</si>
  <si>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</si>
  <si>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</si>
  <si>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</si>
  <si>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</si>
  <si>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</si>
  <si>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</si>
  <si>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</si>
  <si>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</si>
  <si>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</si>
  <si>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</si>
  <si>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</si>
  <si>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</si>
  <si>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</si>
  <si>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</si>
  <si>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</si>
  <si>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</si>
  <si>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</si>
  <si>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</si>
  <si>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</si>
  <si>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</si>
  <si>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</si>
  <si>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</si>
  <si>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</si>
  <si>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</si>
  <si>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</si>
  <si>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</si>
  <si>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</si>
  <si>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</si>
  <si>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</si>
  <si>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</si>
  <si>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</si>
  <si>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</si>
  <si>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</si>
  <si>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</si>
  <si>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</si>
  <si>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</si>
  <si>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</si>
  <si>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</si>
  <si>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</si>
  <si>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</si>
  <si>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</si>
  <si>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</si>
  <si>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</si>
  <si>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</si>
  <si>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</si>
  <si>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</si>
  <si>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</si>
  <si>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</si>
  <si>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</si>
  <si>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</si>
  <si>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</si>
  <si>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</si>
  <si>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</si>
  <si>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</si>
  <si>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</si>
  <si>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</si>
  <si>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</si>
  <si>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</si>
  <si>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</si>
  <si>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</si>
  <si>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</si>
  <si>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</si>
  <si>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</si>
  <si>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</si>
  <si>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</si>
  <si>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</si>
  <si>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</si>
  <si>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</si>
  <si>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</si>
  <si>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</si>
  <si>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</si>
  <si>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</si>
  <si>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</si>
  <si>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</si>
  <si>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</si>
  <si>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</si>
  <si>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</si>
  <si>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</si>
  <si>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</si>
  <si>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</si>
  <si>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</si>
  <si>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</si>
  <si>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</si>
  <si>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</si>
  <si>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</si>
  <si>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</si>
  <si>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</si>
  <si>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</si>
  <si>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</si>
  <si>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</si>
  <si>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</si>
  <si>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</si>
  <si>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</si>
  <si>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</si>
  <si>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</si>
  <si>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</si>
  <si>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</si>
  <si>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</si>
  <si>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</si>
  <si>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</si>
  <si>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</si>
  <si>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</si>
  <si>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</si>
  <si>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</si>
  <si>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</si>
  <si>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</si>
  <si>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</si>
  <si>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</si>
  <si>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</si>
  <si>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</si>
  <si>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</si>
  <si>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</si>
  <si>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</si>
  <si>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</si>
  <si>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</si>
  <si>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</si>
  <si>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</si>
  <si>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</si>
  <si>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</si>
  <si>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</si>
  <si>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</si>
  <si>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</si>
  <si>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</si>
  <si>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</si>
  <si>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</si>
  <si>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</si>
  <si>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</si>
  <si>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</si>
  <si>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</si>
  <si>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</si>
  <si>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</si>
  <si>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</si>
  <si>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</si>
  <si>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</si>
  <si>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</si>
  <si>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</si>
  <si>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</si>
  <si>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</si>
  <si>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</si>
  <si>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</si>
  <si>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</si>
  <si>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</si>
  <si>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</si>
  <si>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</si>
  <si>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</si>
  <si>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</si>
  <si>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</si>
  <si>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</si>
  <si>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</si>
  <si>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</si>
  <si>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</si>
  <si>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</si>
  <si>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</si>
  <si>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</si>
  <si>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</si>
  <si>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</si>
  <si>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</si>
  <si>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</si>
  <si>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</si>
  <si>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</si>
  <si>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</si>
  <si>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</si>
  <si>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</si>
  <si>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</si>
  <si>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</si>
  <si>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</si>
  <si>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</si>
  <si>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</si>
  <si>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</si>
  <si>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</si>
  <si>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</si>
  <si>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</si>
  <si>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</si>
  <si>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</si>
  <si>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</si>
  <si>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</si>
  <si>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</si>
  <si>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</si>
  <si>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</si>
  <si>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</si>
  <si>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</si>
  <si>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</si>
  <si>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</si>
  <si>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</si>
  <si>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</si>
  <si>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</si>
  <si>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</si>
  <si>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</si>
  <si>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</si>
  <si>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</si>
  <si>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</si>
  <si>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</si>
  <si>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</si>
  <si>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</si>
  <si>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</si>
  <si>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</si>
  <si>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</si>
  <si>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</si>
  <si>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</si>
  <si>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</si>
  <si>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</si>
  <si>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</si>
  <si>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</si>
  <si>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</si>
  <si>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</si>
  <si>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</si>
  <si>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</si>
  <si>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</si>
  <si>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</si>
  <si>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</si>
  <si>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</si>
  <si>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</si>
  <si>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</si>
  <si>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</si>
  <si>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</si>
  <si>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</si>
  <si>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</si>
  <si>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</si>
  <si>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</si>
  <si>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</si>
  <si>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</si>
  <si>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</si>
  <si>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</si>
  <si>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</si>
  <si>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</si>
  <si>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</si>
  <si>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</si>
  <si>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</si>
  <si>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</si>
  <si>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</si>
  <si>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</si>
  <si>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</si>
  <si>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</si>
  <si>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</si>
  <si>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</si>
  <si>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</si>
  <si>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</si>
  <si>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</si>
  <si>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</si>
  <si>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</si>
  <si>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</si>
  <si>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</si>
  <si>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</si>
  <si>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</si>
  <si>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</si>
  <si>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</si>
  <si>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</si>
  <si>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</si>
  <si>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</si>
  <si>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</si>
  <si>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</si>
  <si>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</si>
  <si>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</si>
  <si>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</si>
  <si>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</si>
  <si>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</si>
  <si>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</si>
  <si>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</si>
  <si>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</si>
  <si>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</si>
  <si>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</si>
  <si>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</si>
  <si>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</si>
  <si>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</si>
  <si>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</si>
  <si>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</si>
  <si>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</si>
  <si>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</si>
  <si>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</si>
  <si>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</si>
  <si>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</si>
  <si>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</si>
  <si>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</si>
  <si>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</si>
  <si>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</si>
  <si>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</si>
  <si>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</si>
  <si>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</si>
  <si>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</si>
  <si>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</si>
  <si>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</si>
  <si>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</si>
  <si>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</si>
  <si>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</si>
  <si>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</si>
  <si>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</si>
  <si>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</si>
  <si>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</si>
  <si>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</si>
  <si>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</si>
  <si>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</si>
  <si>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</si>
  <si>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</si>
  <si>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</si>
  <si>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</si>
  <si>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</si>
  <si>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</si>
  <si>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</si>
  <si>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</si>
  <si>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</si>
  <si>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</si>
  <si>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</si>
  <si>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</si>
  <si>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</si>
  <si>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</si>
  <si>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</si>
  <si>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</si>
  <si>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</si>
  <si>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</si>
  <si>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</si>
  <si>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</si>
  <si>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</si>
  <si>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</si>
  <si>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</si>
  <si>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</si>
  <si>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</si>
  <si>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</si>
  <si>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</si>
  <si>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</si>
  <si>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</si>
  <si>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</si>
  <si>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</si>
  <si>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</si>
  <si>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</si>
  <si>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</si>
  <si>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</si>
  <si>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</si>
  <si>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</si>
  <si>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</si>
  <si>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</si>
  <si>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</si>
  <si>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</si>
  <si>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</si>
  <si>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</si>
  <si>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</si>
  <si>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</si>
  <si>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</si>
  <si>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</si>
  <si>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</si>
  <si>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</si>
  <si>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</si>
  <si>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</si>
  <si>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</si>
  <si>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</si>
  <si>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</si>
  <si>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</si>
  <si>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</si>
  <si>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</si>
  <si>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</si>
  <si>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</si>
  <si>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</si>
  <si>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</si>
  <si>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</si>
  <si>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</si>
  <si>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</si>
  <si>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</si>
  <si>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</si>
  <si>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</si>
  <si>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</si>
  <si>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</si>
  <si>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</si>
  <si>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</si>
  <si>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</si>
  <si>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</si>
  <si>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</si>
  <si>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</si>
  <si>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</si>
  <si>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</si>
  <si>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</si>
  <si>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</si>
  <si>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</si>
  <si>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</si>
  <si>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</si>
  <si>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</si>
  <si>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</si>
  <si>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</si>
  <si>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</si>
  <si>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</si>
  <si>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</si>
  <si>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</si>
  <si>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</si>
  <si>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</si>
  <si>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</si>
  <si>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</si>
  <si>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</si>
  <si>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</si>
  <si>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</si>
  <si>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</si>
  <si>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</si>
  <si>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</si>
  <si>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</si>
  <si>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</si>
  <si>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</si>
  <si>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</si>
  <si>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</si>
  <si>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</si>
  <si>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</si>
  <si>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</si>
  <si>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</si>
  <si>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</si>
  <si>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</si>
  <si>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</si>
  <si>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</si>
  <si>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</si>
  <si>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</si>
  <si>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</si>
  <si>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</si>
  <si>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</si>
  <si>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</si>
  <si>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</si>
  <si>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</si>
  <si>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</si>
  <si>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</si>
  <si>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</si>
  <si>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</si>
  <si>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</si>
  <si>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</si>
  <si>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</si>
  <si>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</si>
  <si>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</si>
  <si>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</si>
  <si>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</si>
  <si>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</si>
  <si>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</si>
  <si>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</si>
  <si>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</si>
  <si>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</si>
  <si>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</si>
  <si>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</si>
  <si>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</si>
  <si>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</si>
  <si>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</si>
  <si>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</si>
  <si>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</si>
  <si>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</si>
  <si>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</si>
  <si>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</si>
  <si>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</si>
  <si>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</si>
  <si>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</si>
  <si>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</si>
  <si>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</si>
  <si>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</si>
  <si>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</si>
  <si>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</si>
  <si>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</si>
  <si>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</si>
  <si>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</si>
  <si>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</si>
  <si>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</si>
  <si>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</si>
  <si>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</si>
  <si>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</si>
  <si>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</si>
  <si>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</si>
  <si>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</si>
  <si>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</si>
  <si>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</si>
  <si>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</si>
  <si>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</si>
  <si>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</si>
  <si>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</si>
  <si>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</si>
  <si>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</si>
  <si>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</si>
  <si>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</si>
  <si>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</si>
  <si>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</si>
  <si>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</si>
  <si>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</si>
  <si>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</si>
  <si>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</si>
  <si>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</si>
  <si>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</si>
  <si>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</si>
  <si>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</si>
  <si>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</si>
  <si>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</si>
  <si>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</si>
  <si>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</si>
  <si>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</si>
  <si>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</si>
  <si>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</si>
  <si>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</si>
  <si>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</si>
  <si>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</si>
  <si>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</si>
  <si>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</si>
  <si>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</si>
  <si>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</si>
  <si>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</si>
  <si>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</si>
  <si>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</si>
  <si>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</si>
  <si>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</si>
  <si>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</si>
  <si>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</si>
  <si>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</si>
  <si>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</si>
  <si>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</si>
  <si>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</si>
  <si>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</si>
  <si>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</si>
  <si>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</si>
  <si>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</si>
  <si>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</si>
  <si>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</si>
  <si>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</si>
  <si>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</si>
  <si>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</si>
  <si>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</si>
  <si>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</si>
  <si>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</si>
  <si>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</si>
  <si>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</si>
  <si>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</si>
  <si>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</si>
  <si>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</si>
  <si>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</si>
  <si>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</si>
  <si>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</si>
  <si>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</si>
  <si>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</si>
  <si>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</si>
  <si>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</si>
  <si>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</si>
  <si>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</si>
  <si>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</si>
  <si>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</si>
  <si>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</si>
  <si>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</si>
  <si>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</si>
  <si>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</si>
  <si>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</si>
  <si>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</si>
  <si>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</si>
  <si>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</si>
  <si>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</si>
  <si>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</si>
  <si>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</si>
  <si>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</si>
  <si>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</si>
  <si>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</si>
  <si>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</si>
  <si>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</si>
  <si>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</si>
  <si>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</si>
  <si>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</si>
  <si>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</si>
  <si>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</si>
  <si>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</si>
  <si>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</si>
  <si>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</si>
  <si>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</si>
  <si>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</si>
  <si>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</si>
  <si>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</si>
  <si>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</si>
  <si>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</si>
  <si>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</si>
  <si>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</si>
  <si>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</si>
  <si>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</si>
  <si>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</si>
  <si>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</si>
  <si>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</si>
  <si>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</si>
  <si>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</si>
  <si>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</si>
  <si>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</si>
  <si>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</si>
  <si>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</si>
  <si>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</si>
  <si>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</si>
  <si>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</si>
  <si>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</si>
  <si>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</si>
  <si>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</si>
  <si>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</si>
  <si>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</si>
  <si>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</si>
  <si>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</si>
  <si>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</si>
  <si>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</si>
  <si>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</si>
  <si>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</si>
  <si>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</si>
  <si>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</si>
  <si>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</si>
  <si>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</si>
  <si>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</si>
  <si>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</si>
  <si>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</si>
  <si>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</si>
  <si>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</si>
  <si>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</si>
  <si>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</si>
  <si>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</si>
  <si>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</si>
  <si>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</si>
  <si>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</si>
  <si>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</si>
  <si>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</si>
  <si>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</si>
  <si>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</si>
  <si>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</si>
  <si>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</si>
  <si>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</si>
  <si>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</si>
  <si>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</si>
  <si>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</si>
  <si>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</si>
  <si>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</si>
  <si>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</si>
  <si>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</si>
  <si>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</si>
  <si>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</si>
  <si>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</si>
  <si>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</si>
  <si>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</si>
  <si>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</si>
  <si>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</si>
  <si>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</si>
  <si>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</si>
  <si>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</si>
  <si>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</si>
  <si>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</si>
  <si>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</si>
  <si>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</si>
  <si>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</si>
  <si>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</si>
  <si>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</si>
  <si>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</si>
  <si>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</si>
  <si>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</si>
  <si>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</si>
  <si>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</si>
  <si>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</si>
  <si>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</si>
  <si>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</si>
  <si>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</si>
  <si>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</si>
  <si>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</si>
  <si>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</si>
  <si>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</si>
  <si>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</si>
  <si>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</si>
  <si>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</si>
  <si>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</si>
  <si>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</si>
  <si>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</si>
  <si>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</si>
  <si>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</si>
  <si>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</si>
  <si>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</si>
  <si>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</si>
  <si>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</si>
  <si>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</si>
  <si>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</si>
  <si>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</si>
  <si>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</si>
  <si>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</si>
  <si>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</si>
  <si>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</si>
  <si>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</si>
  <si>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</si>
  <si>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</si>
  <si>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</si>
  <si>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</si>
  <si>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</si>
  <si>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</si>
  <si>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</si>
  <si>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</si>
  <si>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</si>
  <si>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</si>
  <si>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</si>
  <si>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</si>
  <si>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</si>
  <si>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</si>
  <si>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</si>
  <si>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</si>
  <si>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</si>
  <si>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</si>
  <si>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</si>
  <si>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</si>
  <si>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</si>
  <si>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</si>
  <si>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</si>
  <si>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</si>
  <si>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</si>
  <si>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</si>
  <si>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</si>
  <si>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</si>
  <si>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</si>
  <si>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</si>
  <si>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</si>
  <si>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</si>
  <si>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</si>
  <si>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</si>
  <si>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</si>
  <si>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</si>
  <si>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</si>
  <si>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</si>
  <si>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</si>
  <si>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</si>
  <si>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</si>
  <si>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</si>
  <si>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</si>
  <si>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</si>
  <si>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</si>
  <si>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</si>
  <si>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</si>
  <si>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</si>
  <si>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</si>
  <si>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</si>
  <si>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</si>
  <si>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</si>
  <si>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</si>
  <si>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</si>
  <si>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</si>
  <si>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</si>
  <si>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</si>
  <si>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</si>
  <si>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</si>
  <si>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</si>
  <si>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</si>
  <si>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</si>
  <si>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</si>
  <si>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</si>
  <si>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</si>
  <si>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</si>
  <si>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</si>
  <si>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</si>
  <si>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</si>
  <si>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</si>
  <si>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</si>
  <si>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</si>
  <si>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</si>
  <si>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</si>
  <si>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</si>
  <si>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</si>
  <si>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</si>
  <si>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</si>
  <si>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</si>
  <si>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</si>
  <si>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</si>
  <si>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</si>
  <si>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</si>
  <si>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</si>
  <si>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</si>
  <si>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</si>
  <si>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</si>
  <si>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</si>
  <si>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</si>
  <si>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</si>
  <si>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</si>
  <si>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</si>
  <si>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</si>
  <si>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</si>
  <si>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</si>
  <si>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</si>
  <si>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</si>
  <si>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</si>
  <si>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</si>
  <si>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</si>
  <si>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</si>
  <si>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</si>
  <si>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</si>
  <si>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</si>
  <si>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</si>
  <si>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</si>
  <si>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</si>
  <si>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</si>
  <si>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</si>
  <si>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</si>
  <si>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</si>
  <si>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</si>
  <si>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</si>
  <si>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</si>
  <si>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</si>
  <si>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</si>
  <si>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</si>
  <si>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</si>
  <si>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</si>
  <si>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</si>
  <si>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</si>
  <si>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</si>
  <si>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</si>
  <si>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</si>
  <si>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</si>
  <si>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</si>
  <si>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</si>
  <si>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</si>
  <si>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</si>
  <si>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</si>
  <si>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</si>
  <si>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</si>
  <si>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</si>
  <si>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</si>
  <si>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</si>
  <si>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</si>
  <si>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</si>
  <si>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</si>
  <si>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</si>
  <si>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</si>
  <si>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</si>
  <si>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</si>
  <si>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</si>
  <si>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</si>
  <si>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</si>
  <si>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</si>
  <si>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</si>
  <si>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</si>
  <si>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</si>
  <si>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</si>
  <si>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</si>
  <si>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</si>
  <si>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</si>
  <si>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</si>
  <si>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</si>
  <si>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</si>
  <si>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</si>
  <si>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</si>
  <si>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</si>
  <si>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</si>
  <si>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</si>
  <si>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</si>
  <si>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</si>
  <si>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</si>
  <si>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</si>
  <si>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</si>
  <si>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</si>
  <si>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</si>
  <si>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</si>
  <si>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</si>
  <si>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</si>
  <si>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</si>
  <si>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</si>
  <si>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</si>
  <si>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</si>
  <si>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</si>
  <si>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</si>
  <si>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</si>
  <si>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</si>
  <si>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</si>
  <si>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</si>
  <si>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</si>
  <si>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</si>
  <si>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</si>
  <si>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</si>
  <si>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</si>
  <si>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</si>
  <si>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</si>
  <si>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</si>
  <si>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</si>
  <si>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</si>
  <si>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</si>
  <si>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</si>
  <si>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</si>
  <si>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</si>
  <si>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</si>
  <si>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</si>
  <si>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</si>
  <si>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</si>
  <si>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</si>
  <si>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</si>
  <si>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</si>
  <si>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</si>
  <si>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</si>
  <si>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</si>
  <si>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</si>
  <si>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</si>
  <si>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</si>
  <si>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</si>
  <si>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</si>
  <si>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</si>
  <si>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</si>
  <si>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</si>
  <si>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</si>
  <si>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</si>
  <si>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</si>
  <si>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</si>
  <si>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</si>
  <si>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</si>
  <si>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</si>
  <si>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</si>
  <si>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</si>
  <si>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</si>
  <si>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</si>
  <si>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</si>
  <si>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</si>
  <si>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</si>
  <si>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</si>
  <si>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</si>
  <si>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</si>
  <si>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</si>
  <si>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</si>
  <si>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</si>
  <si>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</si>
  <si>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</si>
  <si>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</si>
  <si>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</si>
  <si>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</si>
  <si>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</si>
  <si>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</si>
  <si>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</si>
  <si>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</si>
  <si>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</si>
  <si>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</si>
  <si>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</si>
  <si>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</si>
  <si>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</si>
  <si>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</si>
  <si>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</si>
  <si>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</si>
  <si>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</si>
  <si>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</si>
  <si>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</si>
  <si>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</si>
  <si>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</si>
  <si>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</si>
  <si>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</si>
  <si>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</si>
  <si>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</si>
  <si>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</si>
  <si>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</si>
  <si>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</si>
  <si>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</si>
  <si>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</si>
  <si>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</si>
  <si>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</si>
  <si>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</si>
  <si>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</si>
  <si>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</si>
  <si>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</si>
  <si>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</si>
  <si>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</si>
  <si>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</si>
  <si>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</si>
  <si>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</si>
  <si>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</si>
  <si>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</si>
  <si>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</si>
  <si>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</si>
  <si>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</si>
  <si>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</si>
  <si>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</si>
  <si>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</si>
  <si>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</si>
  <si>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</si>
  <si>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</si>
  <si>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</si>
  <si>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</si>
  <si>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</si>
  <si>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</si>
  <si>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</si>
  <si>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</si>
  <si>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</si>
  <si>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</si>
  <si>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</si>
  <si>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</si>
  <si>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</si>
  <si>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</si>
  <si>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</si>
  <si>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</si>
  <si>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</si>
  <si>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</si>
  <si>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</si>
  <si>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</si>
  <si>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</si>
  <si>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</si>
  <si>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</si>
  <si>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</si>
  <si>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</si>
  <si>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</si>
  <si>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</si>
  <si>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</si>
  <si>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</si>
  <si>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</si>
  <si>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</si>
  <si>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</si>
  <si>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</si>
  <si>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</si>
  <si>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</si>
  <si>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</si>
  <si>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</si>
  <si>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</si>
  <si>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</si>
  <si>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</si>
  <si>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</si>
  <si>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</si>
  <si>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</si>
  <si>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</si>
  <si>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</si>
  <si>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</si>
  <si>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</si>
  <si>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</si>
  <si>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</si>
  <si>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</si>
  <si>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</si>
  <si>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</si>
  <si>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</si>
  <si>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</si>
  <si>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</si>
  <si>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</si>
  <si>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</si>
  <si>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</si>
  <si>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</si>
  <si>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</si>
  <si>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</si>
  <si>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</si>
  <si>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</si>
  <si>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</si>
  <si>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</si>
  <si>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</si>
  <si>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</si>
  <si>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</si>
  <si>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</si>
  <si>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</si>
  <si>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</si>
  <si>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</si>
  <si>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</si>
  <si>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</si>
  <si>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</si>
  <si>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</si>
  <si>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</si>
  <si>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</si>
  <si>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</si>
  <si>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</si>
  <si>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</si>
  <si>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</si>
  <si>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</si>
  <si>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</si>
  <si>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</si>
  <si>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</si>
  <si>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</si>
  <si>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</si>
  <si>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</si>
  <si>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</si>
  <si>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</si>
  <si>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</si>
  <si>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</si>
  <si>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</si>
  <si>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</si>
  <si>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</si>
  <si>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</si>
  <si>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</si>
  <si>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</si>
  <si>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</si>
  <si>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</si>
  <si>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</si>
  <si>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</si>
  <si>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</si>
  <si>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</si>
  <si>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</si>
  <si>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</si>
  <si>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</si>
  <si>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</si>
  <si>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</si>
  <si>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</si>
  <si>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</si>
  <si>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</si>
  <si>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</si>
  <si>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</si>
  <si>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</si>
  <si>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</si>
  <si>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</si>
  <si>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</si>
  <si>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</si>
  <si>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</si>
  <si>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</si>
  <si>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</si>
  <si>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</si>
  <si>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</si>
  <si>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</si>
  <si>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</si>
  <si>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</si>
  <si>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</si>
  <si>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</si>
  <si>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</si>
  <si>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</si>
  <si>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</si>
  <si>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</si>
  <si>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</si>
  <si>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</si>
  <si>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</si>
  <si>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</si>
  <si>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</si>
  <si>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</si>
  <si>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</si>
  <si>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</si>
  <si>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</si>
  <si>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</si>
  <si>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</si>
  <si>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</si>
  <si>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</si>
  <si>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</si>
  <si>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</si>
  <si>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</si>
  <si>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</si>
  <si>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</si>
  <si>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</si>
  <si>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</si>
  <si>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</si>
  <si>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</si>
  <si>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</si>
  <si>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</si>
  <si>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</si>
  <si>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</si>
  <si>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</si>
  <si>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</si>
  <si>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</si>
  <si>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</si>
  <si>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</si>
  <si>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</si>
  <si>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</si>
  <si>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</si>
  <si>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</si>
  <si>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</si>
  <si>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</si>
  <si>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</si>
  <si>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</si>
  <si>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</si>
  <si>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</si>
  <si>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</si>
  <si>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</si>
  <si>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</si>
  <si>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</si>
  <si>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</si>
  <si>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</si>
  <si>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</si>
  <si>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</si>
  <si>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</si>
  <si>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</si>
  <si>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</si>
  <si>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</si>
  <si>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</si>
  <si>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</si>
  <si>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</si>
  <si>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</si>
  <si>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</si>
  <si>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</si>
  <si>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</si>
  <si>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</si>
  <si>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</si>
  <si>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</si>
  <si>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</si>
  <si>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</si>
  <si>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</si>
  <si>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</si>
  <si>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</si>
  <si>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</si>
  <si>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</si>
  <si>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</si>
  <si>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</si>
  <si>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</si>
  <si>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</si>
  <si>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</si>
  <si>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</si>
  <si>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</si>
  <si>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</si>
  <si>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</si>
  <si>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</si>
  <si>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</si>
  <si>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</si>
  <si>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</si>
  <si>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</si>
  <si>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</si>
  <si>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</si>
  <si>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</si>
  <si>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</si>
  <si>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</si>
  <si>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</si>
  <si>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</si>
  <si>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</si>
  <si>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</si>
  <si>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</si>
  <si>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</si>
  <si>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</si>
  <si>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</si>
  <si>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</si>
  <si>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</si>
  <si>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</si>
  <si>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</si>
  <si>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</si>
  <si>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</si>
  <si>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</si>
  <si>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</si>
  <si>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</si>
  <si>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</si>
  <si>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</si>
  <si>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</si>
  <si>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</si>
  <si>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</si>
  <si>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</si>
  <si>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</si>
  <si>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</si>
  <si>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</si>
  <si>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</si>
  <si>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</si>
  <si>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</si>
  <si>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</si>
  <si>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</si>
  <si>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</si>
  <si>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</si>
  <si>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</si>
  <si>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</si>
  <si>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</si>
  <si>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</si>
  <si>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</si>
  <si>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</si>
  <si>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</si>
  <si>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</si>
  <si>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</si>
  <si>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</si>
  <si>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</si>
  <si>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</si>
  <si>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</si>
  <si>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</si>
  <si>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</si>
  <si>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</si>
  <si>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</si>
  <si>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</si>
  <si>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</si>
  <si>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</si>
  <si>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</si>
  <si>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</si>
  <si>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</si>
  <si>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</si>
  <si>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</si>
  <si>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</si>
  <si>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</si>
  <si>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</si>
  <si>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</si>
  <si>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</si>
  <si>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</si>
  <si>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</si>
  <si>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</si>
  <si>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</si>
  <si>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</si>
  <si>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</si>
  <si>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</si>
  <si>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</si>
  <si>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</si>
  <si>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</si>
  <si>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</si>
  <si>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</si>
  <si>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</si>
  <si>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</si>
  <si>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</si>
  <si>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</si>
  <si>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</si>
  <si>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</si>
  <si>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</si>
  <si>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</si>
  <si>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</si>
  <si>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</si>
  <si>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</si>
  <si>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</si>
  <si>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</si>
  <si>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</si>
  <si>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</si>
  <si>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</si>
  <si>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</si>
  <si>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</si>
  <si>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</si>
  <si>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</si>
  <si>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</si>
  <si>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</si>
  <si>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</si>
  <si>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</si>
  <si>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</si>
  <si>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</si>
  <si>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</si>
  <si>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</si>
  <si>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</si>
  <si>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</si>
  <si>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</si>
  <si>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</si>
  <si>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</si>
  <si>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</si>
  <si>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</si>
  <si>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</si>
  <si>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</si>
  <si>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</si>
  <si>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</si>
  <si>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</si>
  <si>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</si>
  <si>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</si>
  <si>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</si>
  <si>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</si>
  <si>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</si>
  <si>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</si>
  <si>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</si>
  <si>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</si>
  <si>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</si>
  <si>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</si>
  <si>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</si>
  <si>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</si>
  <si>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</si>
  <si>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</si>
  <si>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</si>
  <si>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</si>
  <si>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</si>
  <si>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</si>
  <si>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</si>
  <si>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</si>
  <si>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</si>
  <si>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</si>
  <si>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</si>
  <si>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</si>
  <si>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</si>
  <si>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</si>
  <si>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</si>
  <si>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</si>
  <si>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</si>
  <si>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</si>
  <si>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</si>
  <si>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</si>
  <si>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</si>
  <si>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</si>
  <si>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</si>
  <si>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</si>
  <si>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</si>
  <si>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</si>
  <si>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</si>
  <si>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</si>
  <si>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</si>
  <si>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</si>
  <si>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</si>
  <si>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</si>
  <si>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</si>
  <si>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</si>
  <si>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</si>
  <si>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</si>
  <si>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</si>
  <si>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</si>
  <si>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</si>
  <si>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</si>
  <si>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</si>
  <si>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</si>
  <si>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</si>
  <si>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</si>
  <si>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</si>
  <si>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</si>
  <si>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</si>
  <si>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</si>
  <si>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</si>
  <si>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</si>
  <si>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</si>
  <si>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</si>
  <si>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</si>
  <si>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</si>
  <si>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</si>
  <si>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</si>
  <si>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</si>
  <si>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</si>
  <si>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</si>
  <si>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</si>
  <si>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</si>
  <si>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</si>
  <si>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</si>
  <si>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</si>
  <si>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</si>
  <si>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</si>
  <si>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</si>
  <si>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</si>
  <si>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</si>
  <si>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</si>
  <si>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</si>
  <si>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</si>
  <si>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</si>
  <si>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</si>
  <si>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</si>
  <si>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</si>
  <si>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</si>
  <si>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</si>
  <si>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</si>
  <si>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</si>
  <si>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</si>
  <si>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</si>
  <si>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</si>
  <si>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</si>
  <si>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</si>
  <si>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</si>
  <si>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</si>
  <si>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</si>
  <si>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</si>
  <si>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</si>
  <si>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</si>
  <si>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</si>
  <si>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</si>
  <si>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</si>
  <si>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</si>
  <si>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</si>
  <si>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</si>
  <si>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</si>
  <si>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</si>
  <si>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</si>
  <si>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</si>
  <si>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</si>
  <si>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</si>
  <si>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</si>
  <si>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</si>
  <si>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</si>
  <si>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</si>
  <si>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</si>
  <si>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</si>
  <si>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</si>
  <si>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</si>
  <si>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</si>
  <si>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</si>
  <si>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</si>
  <si>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</si>
  <si>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</si>
  <si>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</si>
  <si>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</si>
  <si>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</si>
  <si>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</si>
  <si>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</si>
  <si>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</si>
  <si>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</si>
  <si>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</si>
  <si>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</si>
  <si>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</si>
  <si>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</si>
  <si>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</si>
  <si>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</si>
  <si>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</si>
  <si>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</si>
  <si>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</si>
  <si>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</si>
  <si>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</si>
  <si>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</si>
  <si>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</si>
  <si>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</si>
  <si>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</si>
  <si>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</si>
  <si>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</si>
  <si>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</si>
  <si>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</si>
  <si>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</si>
  <si>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</si>
  <si>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</si>
  <si>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</si>
  <si>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</si>
  <si>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</si>
  <si>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</si>
  <si>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</si>
  <si>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</si>
  <si>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</si>
  <si>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</si>
  <si>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</si>
  <si>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</si>
  <si>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</si>
  <si>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</si>
  <si>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</si>
  <si>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</si>
  <si>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</si>
  <si>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</si>
  <si>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</si>
  <si>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</si>
  <si>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</si>
  <si>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</si>
  <si>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</si>
  <si>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</si>
  <si>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</si>
  <si>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</si>
  <si>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</si>
  <si>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</si>
  <si>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</si>
  <si>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</si>
  <si>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</si>
  <si>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</si>
  <si>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</si>
  <si>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</si>
  <si>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</si>
  <si>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</si>
  <si>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</si>
  <si>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</si>
  <si>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</si>
  <si>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</si>
  <si>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</si>
  <si>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</si>
  <si>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</si>
  <si>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</si>
  <si>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</si>
  <si>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</si>
  <si>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</si>
  <si>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</si>
  <si>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</si>
  <si>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</si>
  <si>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</si>
  <si>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</si>
  <si>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</si>
  <si>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</si>
  <si>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</si>
  <si>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</si>
  <si>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</si>
  <si>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</si>
  <si>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</si>
  <si>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</si>
  <si>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</si>
  <si>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</si>
  <si>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</si>
  <si>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</si>
  <si>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</si>
  <si>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</si>
  <si>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</si>
  <si>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</si>
  <si>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</si>
  <si>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</si>
  <si>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</si>
  <si>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</si>
  <si>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</si>
  <si>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</si>
  <si>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</si>
  <si>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</si>
  <si>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</si>
  <si>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</si>
  <si>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</si>
  <si>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</si>
  <si>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</si>
  <si>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</si>
  <si>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</si>
  <si>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</si>
  <si>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</si>
  <si>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</si>
  <si>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</si>
  <si>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</si>
  <si>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</si>
  <si>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</si>
  <si>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</si>
  <si>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</si>
  <si>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</si>
  <si>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</si>
  <si>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</si>
  <si>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</si>
  <si>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</si>
  <si>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</si>
  <si>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</si>
  <si>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</si>
  <si>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</si>
  <si>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</si>
  <si>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</si>
  <si>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</si>
  <si>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</si>
  <si>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</si>
  <si>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</si>
  <si>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</si>
  <si>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</si>
  <si>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</si>
  <si>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</si>
  <si>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</si>
  <si>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</si>
  <si>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</si>
  <si>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</si>
  <si>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</si>
  <si>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</si>
  <si>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</si>
  <si>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</si>
  <si>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</si>
  <si>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</si>
  <si>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</si>
  <si>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</si>
  <si>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</si>
  <si>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</si>
  <si>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</si>
  <si>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</si>
  <si>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</si>
  <si>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</si>
  <si>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</si>
  <si>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</si>
  <si>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</si>
  <si>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</si>
  <si>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</si>
  <si>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</si>
  <si>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</si>
  <si>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</si>
  <si>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</si>
  <si>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</si>
  <si>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</si>
  <si>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</si>
  <si>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</si>
  <si>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</si>
  <si>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</si>
  <si>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</si>
  <si>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</si>
  <si>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</si>
  <si>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</si>
  <si>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</si>
  <si>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</si>
  <si>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</si>
  <si>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</si>
  <si>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</si>
  <si>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</si>
  <si>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</si>
  <si>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</si>
  <si>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</si>
  <si>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</si>
  <si>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</si>
  <si>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</si>
  <si>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</si>
  <si>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</si>
  <si>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</si>
  <si>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</si>
  <si>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</si>
  <si>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</si>
  <si>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</si>
  <si>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</si>
  <si>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</si>
  <si>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</si>
  <si>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</si>
  <si>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</si>
  <si>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</si>
  <si>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</si>
  <si>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</si>
  <si>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</si>
  <si>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</si>
  <si>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</si>
  <si>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</si>
  <si>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</si>
  <si>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</si>
  <si>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</si>
  <si>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</si>
  <si>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</si>
  <si>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</si>
  <si>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</si>
  <si>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</si>
  <si>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</si>
  <si>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</si>
  <si>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</si>
  <si>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</si>
  <si>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</si>
  <si>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</si>
  <si>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</si>
  <si>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</si>
  <si>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</si>
  <si>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</si>
  <si>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</si>
  <si>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</si>
  <si>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</si>
  <si>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</si>
  <si>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</si>
  <si>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</si>
  <si>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</si>
  <si>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</si>
  <si>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</si>
  <si>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</si>
  <si>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</si>
  <si>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</si>
  <si>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</si>
  <si>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</si>
  <si>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</si>
  <si>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</si>
  <si>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</si>
  <si>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</si>
  <si>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</si>
  <si>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</si>
  <si>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</si>
  <si>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</si>
  <si>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</si>
  <si>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</si>
  <si>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</si>
  <si>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</si>
  <si>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</si>
  <si>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</si>
  <si>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</si>
  <si>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</si>
  <si>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</si>
  <si>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</si>
  <si>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</si>
  <si>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</si>
  <si>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</si>
  <si>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</si>
  <si>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</si>
  <si>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</si>
  <si>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</si>
  <si>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</si>
  <si>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</si>
  <si>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</si>
  <si>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</si>
  <si>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</si>
  <si>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</si>
  <si>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</si>
  <si>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</si>
  <si>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</si>
  <si>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</si>
  <si>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</si>
  <si>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</si>
  <si>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</si>
  <si>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</si>
  <si>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</si>
  <si>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</si>
  <si>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</si>
  <si>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</si>
  <si>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</si>
  <si>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</si>
  <si>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</si>
  <si>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</si>
  <si>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</si>
  <si>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</si>
  <si>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</si>
  <si>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</si>
  <si>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</si>
  <si>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</si>
  <si>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</si>
  <si>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</si>
  <si>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</si>
  <si>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</si>
  <si>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</si>
  <si>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</si>
  <si>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</si>
  <si>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</si>
  <si>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</si>
  <si>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</si>
  <si>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</si>
  <si>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</si>
  <si>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</si>
  <si>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</si>
  <si>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</si>
  <si>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</si>
  <si>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</si>
  <si>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</si>
  <si>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</si>
  <si>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</si>
  <si>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</si>
  <si>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</si>
  <si>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</si>
  <si>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</si>
  <si>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</si>
  <si>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</si>
  <si>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</si>
  <si>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</si>
  <si>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</si>
  <si>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</si>
  <si>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</si>
  <si>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</si>
  <si>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</si>
  <si>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</si>
  <si>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</si>
  <si>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</si>
  <si>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</si>
  <si>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</si>
  <si>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</si>
  <si>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</si>
  <si>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</si>
  <si>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</si>
  <si>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</si>
  <si>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</si>
  <si>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</si>
  <si>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</si>
  <si>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</si>
  <si>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</si>
  <si>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</si>
  <si>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</si>
  <si>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</si>
  <si>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</si>
  <si>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</si>
  <si>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</si>
  <si>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</si>
  <si>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</si>
  <si>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</si>
  <si>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</si>
  <si>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</si>
  <si>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</si>
  <si>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</si>
  <si>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</si>
  <si>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</si>
  <si>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</si>
  <si>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</si>
  <si>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</si>
  <si>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</si>
  <si>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</si>
  <si>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</si>
  <si>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</si>
  <si>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</si>
  <si>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</si>
  <si>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</si>
  <si>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</si>
  <si>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</si>
  <si>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</si>
  <si>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</si>
  <si>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</si>
  <si>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</si>
  <si>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</si>
  <si>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</si>
  <si>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</si>
  <si>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</si>
  <si>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</si>
  <si>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</si>
  <si>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</si>
  <si>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</si>
  <si>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</si>
  <si>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</si>
  <si>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</si>
  <si>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</si>
  <si>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</si>
  <si>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</si>
  <si>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</si>
  <si>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</si>
  <si>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</si>
  <si>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</si>
  <si>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</si>
  <si>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</si>
  <si>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</si>
  <si>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</si>
  <si>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</si>
  <si>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</si>
  <si>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</si>
  <si>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</si>
  <si>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</si>
  <si>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</si>
  <si>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</si>
  <si>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</si>
  <si>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</si>
  <si>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</si>
  <si>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</si>
  <si>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</si>
  <si>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</si>
  <si>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</si>
  <si>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</si>
  <si>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</si>
  <si>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</si>
  <si>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</si>
  <si>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</si>
  <si>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</si>
  <si>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</si>
  <si>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</si>
  <si>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</si>
  <si>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</si>
  <si>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</si>
  <si>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</si>
  <si>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</si>
  <si>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</si>
  <si>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</si>
  <si>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</si>
  <si>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</si>
  <si>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</si>
  <si>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</si>
  <si>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</si>
  <si>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</si>
  <si>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</si>
  <si>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</si>
  <si>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</si>
  <si>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</si>
  <si>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</si>
  <si>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</si>
  <si>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</si>
  <si>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</si>
  <si>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</si>
  <si>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</si>
  <si>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</si>
  <si>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</si>
  <si>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</si>
  <si>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</si>
  <si>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</si>
  <si>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</si>
  <si>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</si>
  <si>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</si>
  <si>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</si>
  <si>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</si>
  <si>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</si>
  <si>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</si>
  <si>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</si>
  <si>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</si>
  <si>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</si>
  <si>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</si>
  <si>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</si>
  <si>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</si>
  <si>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</si>
  <si>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</si>
  <si>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</si>
  <si>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</si>
  <si>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</si>
  <si>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</si>
  <si>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</si>
  <si>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</si>
  <si>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</si>
  <si>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</si>
  <si>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</si>
  <si>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</si>
  <si>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</si>
  <si>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</si>
  <si>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</si>
  <si>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</si>
  <si>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</si>
  <si>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</si>
  <si>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</si>
  <si>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</si>
  <si>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</si>
  <si>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</si>
  <si>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</si>
  <si>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</si>
  <si>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</si>
  <si>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</si>
  <si>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</si>
  <si>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</si>
  <si>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</si>
  <si>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</si>
  <si>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</si>
  <si>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</si>
  <si>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</si>
  <si>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</si>
  <si>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</si>
  <si>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</si>
  <si>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</si>
  <si>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</si>
  <si>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</si>
  <si>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</si>
  <si>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</si>
  <si>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</si>
  <si>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</si>
  <si>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</si>
  <si>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</si>
  <si>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</si>
  <si>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</si>
  <si>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</si>
  <si>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</si>
  <si>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</si>
  <si>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</si>
  <si>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</si>
  <si>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</si>
  <si>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</si>
  <si>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</si>
  <si>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</si>
  <si>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</si>
  <si>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</si>
  <si>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</si>
  <si>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</si>
  <si>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</si>
  <si>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</si>
  <si>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</si>
  <si>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</si>
  <si>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</si>
  <si>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</si>
  <si>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</si>
  <si>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</si>
  <si>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</si>
  <si>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</si>
  <si>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</si>
  <si>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</si>
  <si>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</si>
  <si>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</si>
  <si>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</si>
  <si>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</si>
  <si>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</si>
  <si>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</si>
  <si>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</si>
  <si>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</si>
  <si>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</si>
  <si>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</si>
  <si>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</si>
  <si>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</si>
  <si>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</si>
  <si>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</si>
  <si>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</si>
  <si>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</si>
  <si>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</si>
  <si>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</si>
  <si>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</si>
  <si>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</si>
  <si>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</si>
  <si>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</si>
  <si>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</si>
  <si>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</si>
  <si>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</si>
  <si>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</si>
  <si>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</si>
  <si>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</si>
  <si>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</si>
  <si>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</si>
  <si>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</si>
  <si>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</si>
  <si>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</si>
  <si>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</si>
  <si>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</si>
  <si>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</si>
  <si>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</si>
  <si>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</si>
  <si>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</si>
  <si>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</si>
  <si>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</si>
  <si>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</si>
  <si>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</si>
  <si>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</si>
  <si>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</si>
  <si>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</si>
  <si>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</si>
  <si>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</si>
  <si>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</si>
  <si>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</si>
  <si>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</si>
  <si>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</si>
  <si>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</si>
  <si>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</si>
  <si>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</si>
  <si>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</si>
  <si>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</si>
  <si>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</si>
  <si>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</si>
  <si>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</si>
  <si>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</si>
  <si>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</si>
  <si>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</si>
  <si>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</si>
  <si>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</si>
  <si>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</si>
  <si>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</si>
  <si>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</si>
  <si>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</si>
  <si>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</si>
  <si>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</si>
  <si>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</si>
  <si>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</si>
  <si>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</si>
  <si>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</si>
  <si>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</si>
  <si>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</si>
  <si>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</si>
  <si>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</si>
  <si>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</si>
  <si>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</si>
  <si>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</si>
  <si>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</si>
  <si>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</si>
  <si>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</si>
  <si>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</si>
  <si>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</si>
  <si>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</si>
  <si>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</si>
  <si>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</si>
  <si>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</si>
  <si>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</si>
  <si>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</si>
  <si>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</si>
  <si>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</si>
  <si>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</si>
  <si>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</si>
  <si>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</si>
  <si>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</si>
  <si>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</si>
  <si>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</si>
  <si>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</si>
  <si>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</si>
  <si>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</si>
  <si>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</si>
  <si>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</si>
  <si>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</si>
  <si>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</si>
  <si>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</si>
  <si>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</si>
  <si>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</si>
  <si>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</si>
  <si>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</si>
  <si>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</si>
  <si>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</si>
  <si>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</si>
  <si>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</si>
  <si>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</si>
  <si>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</si>
  <si>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</si>
  <si>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</si>
  <si>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</si>
  <si>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</si>
  <si>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</si>
  <si>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</si>
  <si>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</si>
  <si>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</si>
  <si>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</si>
  <si>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</si>
  <si>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</si>
  <si>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</si>
  <si>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</si>
  <si>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</si>
  <si>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</si>
  <si>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</si>
  <si>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</si>
  <si>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</si>
  <si>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</si>
  <si>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</si>
  <si>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</si>
  <si>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</si>
  <si>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</si>
  <si>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</si>
  <si>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</si>
  <si>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</si>
  <si>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</si>
  <si>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</si>
  <si>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</si>
  <si>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</si>
  <si>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</si>
  <si>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</si>
  <si>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</si>
  <si>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</si>
  <si>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</si>
  <si>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</si>
  <si>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</si>
  <si>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</si>
  <si>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</si>
  <si>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</si>
  <si>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</si>
  <si>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</si>
  <si>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</si>
  <si>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</si>
  <si>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</si>
  <si>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</si>
  <si>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</si>
  <si>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</si>
  <si>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</si>
  <si>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</si>
  <si>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</si>
  <si>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</si>
  <si>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</si>
  <si>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</si>
  <si>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</si>
  <si>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</si>
  <si>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</si>
  <si>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</si>
  <si>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</si>
  <si>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</si>
  <si>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</si>
  <si>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</si>
  <si>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</si>
  <si>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</si>
  <si>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</si>
  <si>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</si>
  <si>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</si>
  <si>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</si>
  <si>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</si>
  <si>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</si>
  <si>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</si>
  <si>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</si>
  <si>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</si>
  <si>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</si>
  <si>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</si>
  <si>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</si>
  <si>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</si>
  <si>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</si>
  <si>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</si>
  <si>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</si>
  <si>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</si>
  <si>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</si>
  <si>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</si>
  <si>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</si>
  <si>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</si>
  <si>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</si>
  <si>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</si>
  <si>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</si>
  <si>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</si>
  <si>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</si>
  <si>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</si>
  <si>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</si>
  <si>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</si>
  <si>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</si>
  <si>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</si>
  <si>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</si>
  <si>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</si>
  <si>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</si>
  <si>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</si>
  <si>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</si>
  <si>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</si>
  <si>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</si>
  <si>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</si>
  <si>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</si>
  <si>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</si>
  <si>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</si>
  <si>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</si>
  <si>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</si>
  <si>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</si>
  <si>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</si>
  <si>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</si>
  <si>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</si>
  <si>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</si>
  <si>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</si>
  <si>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</si>
  <si>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</si>
  <si>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</si>
  <si>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</si>
  <si>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</si>
  <si>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</si>
  <si>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</si>
  <si>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</si>
  <si>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</si>
  <si>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</si>
  <si>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</si>
  <si>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</si>
  <si>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</si>
  <si>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</si>
  <si>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</si>
  <si>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</si>
  <si>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</si>
  <si>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</si>
  <si>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</si>
  <si>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</si>
  <si>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</si>
  <si>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</si>
  <si>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</si>
  <si>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</si>
  <si>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</si>
  <si>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</si>
  <si>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</si>
  <si>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</si>
  <si>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</si>
  <si>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</si>
  <si>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</si>
  <si>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</si>
  <si>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</si>
  <si>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</si>
  <si>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</si>
  <si>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</si>
  <si>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</si>
  <si>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</si>
  <si>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</si>
  <si>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</si>
  <si>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</si>
  <si>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</si>
  <si>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</si>
  <si>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</si>
  <si>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</si>
  <si>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</si>
  <si>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</si>
  <si>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</si>
  <si>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</si>
  <si>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</si>
  <si>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</si>
  <si>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</si>
  <si>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</si>
  <si>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</si>
  <si>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</si>
  <si>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</si>
  <si>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</si>
  <si>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</si>
  <si>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</si>
  <si>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</si>
  <si>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</si>
  <si>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</si>
  <si>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</si>
  <si>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</si>
  <si>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</si>
  <si>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</si>
  <si>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</si>
  <si>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</si>
  <si>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</si>
  <si>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</si>
  <si>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</si>
  <si>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</si>
  <si>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</si>
  <si>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</si>
  <si>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</si>
  <si>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</si>
  <si>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</si>
  <si>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</si>
  <si>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</si>
  <si>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</si>
  <si>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</si>
  <si>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</si>
  <si>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</si>
  <si>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</si>
  <si>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</si>
  <si>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</si>
  <si>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</si>
  <si>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</si>
  <si>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</si>
  <si>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</si>
  <si>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</si>
  <si>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</si>
  <si>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</si>
  <si>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</si>
  <si>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</si>
  <si>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</si>
  <si>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</si>
  <si>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</si>
  <si>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</si>
  <si>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</si>
  <si>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</si>
  <si>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</si>
  <si>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</si>
  <si>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</si>
  <si>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</si>
  <si>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</si>
  <si>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</si>
  <si>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</si>
  <si>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</si>
  <si>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</si>
  <si>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</si>
  <si>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</si>
  <si>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</si>
  <si>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</si>
  <si>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</si>
  <si>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</si>
  <si>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</si>
  <si>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</si>
  <si>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</si>
  <si>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</si>
  <si>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</si>
  <si>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</si>
  <si>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</si>
  <si>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</si>
  <si>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</si>
  <si>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</si>
  <si>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</si>
  <si>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</si>
  <si>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</si>
  <si>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</si>
  <si>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</si>
  <si>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</si>
  <si>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</si>
  <si>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</si>
  <si>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</si>
  <si>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</si>
  <si>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</si>
  <si>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</si>
  <si>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</si>
  <si>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</si>
  <si>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</si>
  <si>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</si>
  <si>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</si>
  <si>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</si>
  <si>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</si>
  <si>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</si>
  <si>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</si>
  <si>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</si>
  <si>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</si>
  <si>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</si>
  <si>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</si>
  <si>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</si>
  <si>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</si>
  <si>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</si>
  <si>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</si>
  <si>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</si>
  <si>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</si>
  <si>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</si>
  <si>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</si>
  <si>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</si>
  <si>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</si>
  <si>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</si>
  <si>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</si>
  <si>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</si>
  <si>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</si>
  <si>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</si>
  <si>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</si>
  <si>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</si>
  <si>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</si>
  <si>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</si>
  <si>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</si>
  <si>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</si>
  <si>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</si>
  <si>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</si>
  <si>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</si>
  <si>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</si>
  <si>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</si>
  <si>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</si>
  <si>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</si>
  <si>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</si>
  <si>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</si>
  <si>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</si>
  <si>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</si>
  <si>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</si>
  <si>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</si>
  <si>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</si>
  <si>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</si>
  <si>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</si>
  <si>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</si>
  <si>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</si>
  <si>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</si>
  <si>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</si>
  <si>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</si>
  <si>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</si>
  <si>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</si>
  <si>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</si>
  <si>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</si>
  <si>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</si>
  <si>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</si>
  <si>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</si>
  <si>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</si>
  <si>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</si>
  <si>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</si>
  <si>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</si>
  <si>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</si>
  <si>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</si>
  <si>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</si>
  <si>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</si>
  <si>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</si>
  <si>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</si>
  <si>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</si>
  <si>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</si>
  <si>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</si>
  <si>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</si>
  <si>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</si>
  <si>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</si>
  <si>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</si>
  <si>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</si>
  <si>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</si>
  <si>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</si>
  <si>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</si>
  <si>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</si>
  <si>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</si>
  <si>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</si>
  <si>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</si>
  <si>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</si>
  <si>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</si>
  <si>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</si>
  <si>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</si>
  <si>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</si>
  <si>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</si>
  <si>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</si>
  <si>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</si>
  <si>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</si>
  <si>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</si>
  <si>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</si>
  <si>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</si>
  <si>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</si>
  <si>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</si>
  <si>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</si>
  <si>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</si>
  <si>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</si>
  <si>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</si>
  <si>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</si>
  <si>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</si>
  <si>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</si>
  <si>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</si>
  <si>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</si>
  <si>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</si>
  <si>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</si>
  <si>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</si>
  <si>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</si>
  <si>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</si>
  <si>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</si>
  <si>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</si>
  <si>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</si>
  <si>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</si>
  <si>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</si>
  <si>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</si>
  <si>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</si>
  <si>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</si>
  <si>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</si>
  <si>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</si>
  <si>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</si>
  <si>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</si>
  <si>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</si>
  <si>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</si>
  <si>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</si>
  <si>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</si>
  <si>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</si>
  <si>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</si>
  <si>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</si>
  <si>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</si>
  <si>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</si>
  <si>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</si>
  <si>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</si>
  <si>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</si>
  <si>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</si>
  <si>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</si>
  <si>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</si>
  <si>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</si>
  <si>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</si>
  <si>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</si>
  <si>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</si>
  <si>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</si>
  <si>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</si>
  <si>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</si>
  <si>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</si>
  <si>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</si>
  <si>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</si>
  <si>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</si>
  <si>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</si>
  <si>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</si>
  <si>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</si>
  <si>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</si>
  <si>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</si>
  <si>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</si>
  <si>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</si>
  <si>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</si>
  <si>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</si>
  <si>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</si>
  <si>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</si>
  <si>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</si>
  <si>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</si>
  <si>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</si>
  <si>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</si>
  <si>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</si>
  <si>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</si>
  <si>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</si>
  <si>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</si>
  <si>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</si>
  <si>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</si>
  <si>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</si>
  <si>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</si>
  <si>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</si>
  <si>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</si>
  <si>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</si>
  <si>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</si>
  <si>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</si>
  <si>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</si>
  <si>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</si>
  <si>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</si>
  <si>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</si>
  <si>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</si>
  <si>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</si>
  <si>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</si>
  <si>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</si>
  <si>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</si>
  <si>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</si>
  <si>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</si>
  <si>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</si>
  <si>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</si>
  <si>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</si>
  <si>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</si>
  <si>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</si>
  <si>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</si>
  <si>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</si>
  <si>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</si>
  <si>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</si>
  <si>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</si>
  <si>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</si>
  <si>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</si>
  <si>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</si>
  <si>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</si>
  <si>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</si>
  <si>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</si>
  <si>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</si>
  <si>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</si>
  <si>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</si>
  <si>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</si>
  <si>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</si>
  <si>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</si>
  <si>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</si>
  <si>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</si>
  <si>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</si>
  <si>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</si>
  <si>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</si>
  <si>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</si>
  <si>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</si>
  <si>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</si>
  <si>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</si>
  <si>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</si>
  <si>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</si>
  <si>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</si>
  <si>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</si>
  <si>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</si>
  <si>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</si>
  <si>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</si>
  <si>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</si>
  <si>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</si>
  <si>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</si>
  <si>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</si>
  <si>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</si>
  <si>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</si>
  <si>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</si>
  <si>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</si>
  <si>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</si>
  <si>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</si>
  <si>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</si>
  <si>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</si>
  <si>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</si>
  <si>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</si>
  <si>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</si>
  <si>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</si>
  <si>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</si>
  <si>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</si>
  <si>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</si>
  <si>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</si>
  <si>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</si>
  <si>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</si>
  <si>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</si>
  <si>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</si>
  <si>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</si>
  <si>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</si>
  <si>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</si>
  <si>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</si>
  <si>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</si>
  <si>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</si>
  <si>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</si>
  <si>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</si>
  <si>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</si>
  <si>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</si>
  <si>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</si>
  <si>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</si>
  <si>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</si>
  <si>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</si>
  <si>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</si>
  <si>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</si>
  <si>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</si>
  <si>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</si>
  <si>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</si>
  <si>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</si>
  <si>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</si>
  <si>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</si>
  <si>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</si>
  <si>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</si>
  <si>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</si>
  <si>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</si>
  <si>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</si>
  <si>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</si>
  <si>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</si>
  <si>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</si>
  <si>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</si>
  <si>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</si>
  <si>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</si>
  <si>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</si>
  <si>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</si>
  <si>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</si>
  <si>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</si>
  <si>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</si>
  <si>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</si>
  <si>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</si>
  <si>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</si>
  <si>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</si>
  <si>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</si>
  <si>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as per TRM MAS0558 HUB site after rested all connected sites restored expect RYQ0985
now team dispatched 120 min</t>
  </si>
  <si>
    <t>PCM-20251123-00000901</t>
  </si>
  <si>
    <t xml:space="preserve"> PCM-20250215-00000830 </t>
  </si>
  <si>
    <t>LTE site still down and  site located in aramco area access issue need special permission</t>
  </si>
  <si>
    <t>PCM-20251123-00000908</t>
  </si>
  <si>
    <t>2025-11-2311:50:05</t>
  </si>
  <si>
    <t xml:space="preserve">Family building access night door close // SCECO disconnected due to pending billing issue, and meter Sharing with owner, owner refused to connect PG. </t>
  </si>
  <si>
    <t>PCM-20251123-00000622</t>
  </si>
  <si>
    <t>Team at site TS</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</si>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</sst>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36"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321.55277835648303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9.7905671296757646E-2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45984.501204282409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45984.501204282409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45984.501204282409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45984.501204282409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45984.501204282409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45984.501204282409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45984.501204282409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45984.501204282409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45984.501204282409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45984.501204282409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45984.501204282409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45984.501204282409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45984.501204282409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45984.501204282409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45984.501204282409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45984.501204282409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45984.501204282409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45984.501204282409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45984.501204282409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45984.501204282409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45984.501204282409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45984.501204282409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45984.501204282409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45984.501204282409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45984.501204282409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45984.501204282409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45984.501204282409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45984.501204282409</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45984.501204282409</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45984.501204282409</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tabSelected="1" workbookViewId="0">
      <pane ySplit="1" topLeftCell="A11"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159.5013663194477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0.11378530092770234</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4.419039352069376E-2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45984.501204282409</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26004</v>
      </c>
      <c r="E7" s="102" t="s">
        <v>39021</v>
      </c>
      <c r="F7" s="103">
        <v>45984.490300925929</v>
      </c>
      <c r="G7" s="104">
        <f ca="1">IFERROR(NOW()-F7,"-")</f>
        <v>1.0903356480412185E-2</v>
      </c>
      <c r="H7" s="103">
        <v>45984.484050925923</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45984.501204282409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22770</v>
      </c>
      <c r="E9" s="102"/>
      <c r="F9" s="103"/>
      <c r="G9" s="104">
        <f ca="1">IFERROR(NOW()-F9,"-")</f>
        <v>45984.501204282409</v>
      </c>
      <c r="H9" s="103"/>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45984.501204282409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45984.501204282409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45984.501204282409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45984.501204282409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45984.501204282409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45984.501204282409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45984.501204282409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45984.501204282409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45984.501204282409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45984.501204282409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45984.501204282409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45984.501204282409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45984.501204282409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45984.501204282409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45984.501204282409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45984.501204282409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45984.501204282409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45984.501204282409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45984.501204282409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45984.501204282409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45984.501204282409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45984.501204282409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45984.501204282409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45984.501204282409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45984.501204282409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45984.501204282409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45984.501204282409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45984.501204282409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45984.501204282409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45984.501204282409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45984.501204282409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45984.501204282409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45984.501204282409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45984.501204282409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45984.501204282409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45984.501204282409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45984.501204282409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45984.501204282409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45984.501204282409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45984.501204282409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45984.501204282409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45984.501204282409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45984.501204282409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45984.501204282409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45984.501204282409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45984.501204282409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45984.501204282409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45984.501204282409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45984.501204282409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45984.501204282409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45984.501204282409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45984.501204282409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45984.501204282409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45984.501204282409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45984.501204282409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45984.501204282409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45984.501204282409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45984.501204282409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45984.501204282409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45984.501204282409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45984.501204282409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45984.501204282409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45984.501204282409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45984.501204282409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45984.501204282409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45984.501204282409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45984.501204282409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45984.501204282409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45984.501204282409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45984.501204282409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45984.501204282409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45984.501204282409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45984.501204282409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45984.501204282409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45984.501204282409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45984.501204282409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45984.501204282409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45984.501204282409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45984.501204282409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45984.501204282409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45984.501204282409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45984.501204282409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45984.501204282409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45984.501204282409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45984.501204282409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45984.501204282409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45984.501204282409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45984.501204282409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45984.501204282409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45984.501204282409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45984.501204282409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45984.501204282409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45984.501204282409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45984.501204282409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45984.501204282409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45984.501204282409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45984.501204282409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45984.501204282409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45984.501204282409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45984.501204282409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45984.501204282409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45984.501204282409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45984.501204282409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45984.501204282409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45984.501204282409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45984.501204282409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45984.501204282409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45984.501204282409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45984.501204282409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45984.501204282409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45984.501204282409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45984.501204282409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45984.501204282409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45984.501204282409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45984.501204282409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45984.501204282409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45984.501204282409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45984.501204282409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45984.501204282409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45984.501204282409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45984.501204282409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45984.501204282409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45984.501204282409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45984.501204282409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45984.501204282409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45984.501204282409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45984.501204282409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45984.501204282409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45984.501204282409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45984.501204282409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45984.501204282409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45984.501204282409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45984.501204282409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45984.501204282409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45984.501204282409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45984.501204282409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45984.501204282409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45984.501204282409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45984.501204282409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45984.501204282409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45984.501204282409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45984.501204282409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45984.501204282409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45984.501204282409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45984.501204282409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45984.501204282409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45984.501204282409</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45984.501204282409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45984.501204282409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45984.501204282409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45984.501204282409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45984.501204282409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45984.501204282409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45984.501204282409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45984.501204282409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45984.501204282409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45984.501204282409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45984.501204282409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45984.501204282409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45984.501204282409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45984.501204282409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45984.501204282409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45984.501204282409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45984.501204282409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45984.501204282409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45984.501204282409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45984.501204282409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45984.501204282409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45984.501204282409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45984.501204282409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45984.501204282409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45984.501204282409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45984.501204282409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45984.501204282409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45984.501204282409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45984.501204282409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45984.501204282409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45984.501204282409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45984.501204282409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45984.501204282409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45984.501204282409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45984.501204282409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45984.501204282409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45984.501204282409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45984.501204282409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45984.501204282409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45984.501204282409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45984.501204282409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45984.501204282409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45984.501204282409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45984.501204282409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45984.501204282409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45984.501204282409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45984.501204282409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45984.501204282409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45984.501204282409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45984.501204282409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45984.501204282409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45984.501204282409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45984.501204282409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45984.501204282409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45984.501204282409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45984.501204282409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45984.501204282409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45984.501204282409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45984.501204282409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45984.501204282409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45984.501204282409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45984.501204282409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45984.501204282409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45984.501204282409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45984.501204282409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45984.501204282409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45984.501204282409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45984.501204282409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45984.501204282409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45984.501204282409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45984.501204282409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45984.501204282409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45984.501204282409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45984.501204282409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45984.501204282409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45984.501204282409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45984.501204282409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45984.501204282409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45984.501204282409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45984.501204282409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45984.501204282409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45984.501204282409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45984.501204282409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45984.501204282409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45984.501204282409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45984.501204282409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45984.501204282409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45984.501204282409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45984.501204282409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45984.501204282409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45984.501204282409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45984.501204282409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45984.501204282409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45984.501204282409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45984.501204282409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45984.501204282409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45984.501204282409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45984.501204282409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45984.501204282409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45984.501204282409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45984.501204282409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45984.501204282409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45984.501204282409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45984.501204282409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45984.501204282409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45984.501204282409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45984.501204282409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45984.501204282409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45984.501204282409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45984.501204282409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45984.501204282409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45984.501204282409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45984.501204282409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45984.501204282409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45984.501204282409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45984.501204282409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45984.501204282409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45984.501204282409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45984.501204282409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45984.501204282409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45984.501204282409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45984.501204282409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45984.501204282409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45984.501204282409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45984.501204282409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45984.501204282409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45984.501204282409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45984.501204282409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45984.501204282409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45984.501204282409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45984.501204282409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45984.501204282409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45984.501204282409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45984.501204282409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45984.501204282409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45984.501204282409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45984.501204282409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45984.501204282409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45984.501204282409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45984.501204282409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45984.501204282409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45984.501204282409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45984.501204282409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45984.501204282409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45984.501204282409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45984.501204282409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45984.501204282409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45984.501204282409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45984.501204282409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45984.501204282409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45984.501204282409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45984.501204282409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45984.501204282409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45984.501204282409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45984.501204282409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45984.501204282409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45984.501204282409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45984.501204282409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45984.501204282409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45984.501204282409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45984.501204282409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45984.501204282409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45984.501204282409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45984.501204282409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45984.501204282409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45984.501204282409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45984.501204282409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45984.501204282409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45984.501204282409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45984.501204282409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45984.501204282409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45984.501204282409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45984.501204282409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45984.501204282409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45984.501204282409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45984.501204282409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45984.501204282409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45984.501204282409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45984.501204282409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45984.501204282409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45984.501204282409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45984.501204282409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45984.501204282409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45984.501204282409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45984.501204282409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45984.501204282409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45984.501204282409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45984.501204282409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45984.501204282409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45984.501204282409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45984.501204282409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45984.501204282409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45984.501204282409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45984.501204282409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45984.501204282409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45984.501204282409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45984.501204282409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45984.501204282409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45984.501204282409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45984.501204282409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45984.501204282409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45984.501204282409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45984.501204282409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45984.501204282409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45984.501204282409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45984.501204282409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45984.501204282409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45984.501204282409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45984.501204282409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45984.501204282409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45984.501204282409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45984.501204282409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45984.501204282409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45984.501204282409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45984.501204282409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45984.501204282409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45984.501204282409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45984.501204282409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45984.501204282409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45984.501204282409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45984.501204282409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45984.501204282409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45984.501204282409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45984.501204282409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45984.501204282409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45984.501204282409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45984.501204282409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45984.501204282409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45984.501204282409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45984.501204282409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45984.501204282409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45984.501204282409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45984.501204282409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45984.501204282409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45984.501204282409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45984.501204282409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45984.501204282409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45984.501204282409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45984.501204282409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45984.501204282409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45984.501204282409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45984.501204282409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45984.501204282409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45984.501204282409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45984.501204282409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45984.501204282409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45984.501204282409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45984.501204282409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45984.501204282409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45984.501204282409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45984.501204282409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45984.501204282409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45984.501204282409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45984.501204282409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45984.501204282409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45984.501204282409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45984.501204282409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45984.501204282409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45984.501204282409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45984.501204282409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45984.501204282409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45984.501204282409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45984.501204282409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45984.501204282409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45984.501204282409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45984.501204282409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45984.501204282409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45984.501204282409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45984.501204282409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45984.501204282409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45984.501204282409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45984.501204282409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45984.501204282409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45984.501204282409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45984.501204282409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45984.501204282409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45984.501204282409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45984.501204282409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45984.501204282409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45984.501204282409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45984.501204282409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45984.501204282409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45984.501204282409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45984.501204282409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45984.501204282409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45984.501204282409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45984.501204282409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45984.501204282409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45984.501204282409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45984.501204282409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45984.501204282409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45984.501204282409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45984.501204282409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45984.501204282409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45984.501204282409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45984.501204282409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45984.501204282409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45984.501204282409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45984.501204282409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45984.501204282409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45984.501204282409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45984.501204282409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45984.501204282409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45984.501204282409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45984.501204282409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45984.501204282409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45984.501204282409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45984.501204282409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45984.501204282409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45984.501204282409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45984.501204282409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45984.501204282409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45984.501204282409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45984.501204282409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45984.501204282409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45984.501204282409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45984.501204282409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45984.501204282409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45984.501204282409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45984.501204282409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45984.501204282409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45984.501204282409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45984.501204282409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45984.501204282409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45984.501204282409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45984.501204282409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45984.501204282409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45984.501204282409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45984.501204282409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45984.501204282409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45984.501204282409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45984.501204282409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45984.501204282409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45984.501204282409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45984.501204282409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45984.501204282409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45984.501204282409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45984.501204282409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45984.501204282409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45984.501204282409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45984.501204282409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45984.501204282409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45984.501204282409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45984.501204282409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45984.501204282409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45984.501204282409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45984.501204282409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45984.501204282409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45984.501204282409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45984.501204282409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45984.501204282409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45984.501204282409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45984.501204282409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45984.501204282409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45984.501204282409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45984.501204282409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45984.501204282409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45984.501204282409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45984.501204282409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45984.501204282409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45984.501204282409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45984.501204282409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45984.501204282409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45984.501204282409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45984.501204282409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45984.501204282409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45984.501204282409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45984.501204282409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45984.501204282409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45984.501204282409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45984.501204282409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45984.501204282409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45984.501204282409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45984.501204282409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45984.501204282409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45984.501204282409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45984.501204282409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45984.501204282409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45984.501204282409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45984.501204282409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45984.501204282409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45984.501204282409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45984.501204282409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45984.501204282409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45984.501204282409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45984.501204282409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45984.501204282409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45984.501204282409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45984.501204282409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45984.501204282409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45984.501204282409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45984.501204282409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45984.501204282409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45984.501204282409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45984.501204282409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45984.501204282409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45984.501204282409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45984.501204282409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45984.501204282409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45984.501204282409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45984.501204282409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45984.501204282409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45984.501204282409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45984.501204282409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45984.501204282409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45984.501204282409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45984.501204282409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45984.501204282409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45984.501204282409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45984.501204282409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45984.501204282409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45984.501204282409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45984.501204282409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45984.501204282409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45984.501204282409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45984.501204282409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45984.501204282409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45984.501204282409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45984.501204282409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45984.501204282409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45984.501204282409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45984.501204282409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45984.501204282409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45984.501204282409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45984.501204282409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45984.501204282409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45984.501204282409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45984.501204282409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45984.501204282409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45984.501204282409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45984.501204282409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45984.501204282409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45984.501204282409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45984.501204282409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45984.501204282409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45984.501204282409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45984.501204282409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45984.501204282409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45984.501204282409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45984.501204282409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45984.501204282409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45984.501204282409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45984.501204282409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45984.501204282409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45984.501204282409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45984.501204282409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45984.501204282409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45984.501204282409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45984.501204282409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45984.501204282409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45984.501204282409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45984.501204282409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45984.501204282409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45984.501204282409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45984.501204282409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45984.501204282409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45984.501204282409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45984.501204282409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45984.501204282409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45984.501204282409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45984.501204282409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45984.501204282409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45984.501204282409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45984.501204282409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45984.501204282409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45984.501204282409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45984.501204282409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45984.501204282409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45984.501204282409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45984.501204282409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45984.501204282409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45984.501204282409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45984.501204282409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45984.501204282409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45984.501204282409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45984.501204282409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45984.501204282409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45984.501204282409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45984.501204282409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45984.501204282409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45984.501204282409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45984.501204282409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45984.501204282409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45984.501204282409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45984.501204282409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45984.501204282409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45984.501204282409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45984.501204282409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45984.501204282409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45984.501204282409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45984.501204282409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45984.501204282409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45984.501204282409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45984.501204282409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45984.501204282409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45984.501204282409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45984.501204282409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45984.501204282409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45984.501204282409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45984.501204282409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45984.501204282409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45984.501204282409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45984.501204282409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45984.501204282409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45984.501204282409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45984.501204282409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45984.501204282409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45984.501204282409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45984.501204282409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45984.501204282409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45984.501204282409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45984.501204282409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45984.501204282409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45984.501204282409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45984.501204282409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45984.501204282409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45984.501204282409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45984.501204282409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45984.501204282409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45984.501204282409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45984.501204282409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45984.501204282409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45984.501204282409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45984.501204282409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45984.501204282409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45984.501204282409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45984.501204282409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45984.501204282409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45984.501204282409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45984.501204282409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45984.501204282409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45984.501204282409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45984.501204282409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45984.501204282409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45984.501204282409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45984.501204282409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45984.501204282409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45984.501204282409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45984.501204282409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45984.501204282409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45984.501204282409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45984.501204282409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45984.501204282409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45984.501204282409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45984.501204282409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45984.501204282409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45984.501204282409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45984.501204282409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45984.501204282409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45984.501204282409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45984.501204282409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45984.501204282409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45984.501204282409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45984.501204282409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45984.501204282409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45984.501204282409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45984.501204282409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45984.501204282409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45984.501204282409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45984.501204282409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45984.501204282409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45984.501204282409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45984.501204282409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45984.501204282409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45984.501204282409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45984.501204282409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45984.501204282409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45984.501204282409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45984.501204282409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45984.501204282409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45984.501204282409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45984.501204282409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45984.501204282409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45984.501204282409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45984.501204282409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45984.501204282409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45984.501204282409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45984.501204282409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45984.501204282409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45984.501204282409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45984.501204282409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45984.501204282409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45984.501204282409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45984.501204282409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45984.501204282409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45984.501204282409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45984.501204282409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45984.501204282409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45984.501204282409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45984.501204282409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45984.501204282409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45984.501204282409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45984.501204282409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45984.501204282409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45984.501204282409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45984.501204282409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45984.501204282409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45984.501204282409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45984.501204282409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45984.501204282409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45984.501204282409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45984.501204282409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45984.501204282409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45984.501204282409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45984.501204282409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45984.501204282409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45984.501204282409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45984.501204282409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45984.501204282409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45984.501204282409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45984.501204282409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45984.501204282409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45984.501204282409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45984.501204282409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45984.501204282409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45984.501204282409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45984.501204282409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45984.501204282409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45984.501204282409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45984.501204282409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45984.501204282409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45984.501204282409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45984.501204282409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45984.501204282409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45984.501204282409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45984.501204282409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45984.501204282409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45984.501204282409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45984.501204282409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45984.501204282409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45984.501204282409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45984.501204282409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45984.501204282409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45984.501204282409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45984.501204282409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45984.501204282409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45984.501204282409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45984.501204282409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45984.501204282409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45984.501204282409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45984.501204282409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45984.501204282409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45984.501204282409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45984.501204282409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45984.501204282409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45984.501204282409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45984.501204282409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45984.501204282409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45984.501204282409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45984.501204282409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45984.501204282409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45984.501204282409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45984.501204282409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45984.501204282409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45984.501204282409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45984.501204282409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45984.501204282409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45984.501204282409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45984.501204282409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45984.501204282409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45984.501204282409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45984.501204282409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45984.501204282409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45984.501204282409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45984.501204282409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45984.501204282409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45984.501204282409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45984.501204282409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45984.501204282409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45984.501204282409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45984.501204282409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45984.501204282409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45984.501204282409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45984.501204282409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45984.501204282409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45984.501204282409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45984.501204282409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45984.501204282409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45984.501204282409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45984.501204282409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45984.501204282409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45984.501204282409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45984.501204282409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45984.501204282409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45984.501204282409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45984.501204282409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45984.501204282409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45984.501204282409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45984.501204282409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45984.501204282409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45984.501204282409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45984.501204282409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45984.501204282409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45984.501204282409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45984.501204282409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45984.501204282409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45984.501204282409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45984.501204282409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45984.501204282409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45984.501204282409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45984.501204282409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45984.501204282409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45984.501204282409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45984.501204282409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45984.501204282409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45984.501204282409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45984.501204282409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45984.501204282409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45984.501204282409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45984.501204282409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45984.501204282409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45984.501204282409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45984.501204282409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45984.501204282409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45984.501204282409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45984.501204282409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45984.501204282409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45984.501204282409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45984.501204282409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45984.501204282409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45984.501204282409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45984.501204282409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45984.501204282409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45984.501204282409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45984.501204282409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45984.501204282409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45984.501204282409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45984.501204282409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45984.501204282409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45984.501204282409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45984.501204282409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45984.501204282409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45984.501204282409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45984.501204282409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45984.501204282409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45984.501204282409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45984.501204282409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45984.501204282409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45984.501204282409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45984.501204282409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45984.501204282409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45984.501204282409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45984.501204282409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45984.501204282409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45984.501204282409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45984.501204282409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45984.501204282409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45984.501204282409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45984.501204282409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45984.501204282409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45984.501204282409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45984.501204282409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45984.501204282409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45984.501204282409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45984.501204282409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45984.501204282409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45984.501204282409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45984.501204282409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45984.501204282409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45984.501204282409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45984.501204282409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45984.501204282409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45984.501204282409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45984.501204282409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45984.501204282409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45984.501204282409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45984.501204282409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45984.501204282409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45984.501204282409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45984.501204282409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45984.501204282409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45984.501204282409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45984.501204282409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45984.501204282409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45984.501204282409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45984.501204282409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45984.501204282409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45984.501204282409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45984.501204282409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45984.501204282409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45984.501204282409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45984.501204282409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45984.501204282409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45984.501204282409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45984.501204282409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45984.501204282409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45984.501204282409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45984.501204282409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45984.501204282409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45984.501204282409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45984.501204282409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45984.501204282409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45984.501204282409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45984.501204282409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45984.501204282409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45984.501204282409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45984.501204282409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45984.501204282409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45984.501204282409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45984.501204282409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45984.501204282409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45984.501204282409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45984.501204282409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45984.501204282409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45984.501204282409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45984.501204282409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45984.501204282409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45984.501204282409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45984.501204282409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45984.501204282409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45984.501204282409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45984.501204282409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45984.501204282409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45984.501204282409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45984.501204282409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45984.501204282409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45984.501204282409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45984.501204282409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45984.501204282409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45984.501204282409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45984.501204282409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45984.501204282409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45984.501204282409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45984.501204282409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45984.501204282409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45984.501204282409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45984.501204282409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45984.501204282409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45984.501204282409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45984.501204282409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45984.501204282409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45984.501204282409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45984.501204282409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45984.501204282409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45984.501204282409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45984.501204282409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45984.501204282409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45984.501204282409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45984.501204282409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45984.501204282409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45984.501204282409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45984.501204282409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45984.501204282409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45984.501204282409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45984.501204282409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45984.501204282409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45984.501204282409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45984.501204282409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45984.501204282409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45984.501204282409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45984.501204282409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45984.501204282409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45984.501204282409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45984.501204282409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45984.501204282409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45984.501204282409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45984.501204282409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45984.501204282409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45984.501204282409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45984.501204282409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45984.501204282409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45984.501204282409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45984.501204282409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45984.501204282409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45984.501204282409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45984.501204282409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45984.501204282409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45984.501204282409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45984.501204282409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45984.501204282409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45984.501204282409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45984.501204282409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45984.501204282409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45984.501204282409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45984.501204282409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45984.501204282409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45984.501204282409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45984.501204282409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45984.501204282409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45984.501204282409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45984.501204282409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45984.501204282409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45984.501204282409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45984.501204282409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45984.501204282409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45984.501204282409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45984.501204282409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45984.501204282409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45984.501204282409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45984.501204282409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45984.501204282409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45984.501204282409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45984.501204282409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45984.501204282409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45984.501204282409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45984.501204282409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45984.501204282409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45984.501204282409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45984.501204282409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45984.501204282409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45984.501204282409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45984.501204282409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45984.501204282409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45984.501204282409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45984.501204282409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45984.501204282409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45984.501204282409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45984.501204282409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45984.501204282409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45984.501204282409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45984.501204282409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45984.501204282409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45984.501204282409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45984.501204282409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45984.501204282409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45984.501204282409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45984.501204282409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45984.501204282409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45984.501204282409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45984.501204282409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45984.501204282409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45984.501204282409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45984.501204282409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45984.501204282409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45984.501204282409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45984.501204282409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45984.501204282409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45984.501204282409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45984.501204282409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45984.501204282409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45984.501204282409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45984.501204282409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45984.501204282409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45984.501204282409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45984.501204282409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45984.501204282409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45984.501204282409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45984.501204282409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45984.501204282409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45984.501204282409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45984.501204282409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45984.501204282409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45984.501204282409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45984.501204282409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45984.501204282409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45984.501204282409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45984.501204282409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45984.501204282409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45984.501204282409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45984.501204282409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45984.501204282409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45984.501204282409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45984.501204282409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45984.501204282409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45984.501204282409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45984.501204282409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45984.501204282409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45984.501204282409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45984.501204282409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45984.501204282409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45984.501204282409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45984.501204282409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281.02048668981297</v>
      </c>
      <c r="H2" s="95">
        <v>45703.474768518521</v>
      </c>
      <c r="I2" s="95" t="str">
        <f>IFERROR(VLOOKUP(D2,DB!A:F,6,0),"")</f>
        <v>SCECO</v>
      </c>
      <c r="J2" s="95" t="str">
        <f>IFERROR(VLOOKUP(D2,DB!A:G,7,0),"")</f>
        <v>Dead</v>
      </c>
      <c r="K2" s="97" t="s">
        <v>39116</v>
      </c>
      <c r="L2" s="91" t="str">
        <f>IFERROR(VLOOKUP(D2,DB!A:I,9,0),"")</f>
        <v>Latis</v>
      </c>
    </row>
    <row r="3" spans="1:16" ht="42.75" customHeight="1">
      <c r="A3" s="113" t="s">
        <v>39117</v>
      </c>
      <c r="B3" s="113" t="str">
        <f>IFERROR(VLOOKUP(D3,DB!A:K,11,0),"")</f>
        <v>R4</v>
      </c>
      <c r="C3" s="93">
        <v>1</v>
      </c>
      <c r="D3" s="91" t="s">
        <v>38804</v>
      </c>
      <c r="E3" s="94" t="s">
        <v>39021</v>
      </c>
      <c r="F3" s="95" t="s">
        <v>39118</v>
      </c>
      <c r="G3" s="96" t="str">
        <f ca="1">IFERROR(NOW()-F3,"")</f>
        <v/>
      </c>
      <c r="H3" s="95">
        <v>45983.94866898148</v>
      </c>
      <c r="I3" s="113" t="str">
        <f>IFERROR(VLOOKUP(D3,DB!A:F,6,0),"")</f>
        <v>Sceco</v>
      </c>
      <c r="J3" s="113" t="str">
        <f>IFERROR(VLOOKUP(D3,DB!A:G,7,0),"")</f>
        <v>In progress</v>
      </c>
      <c r="K3" s="97" t="s">
        <v>39119</v>
      </c>
      <c r="L3" s="91" t="str">
        <f>IFERROR(VLOOKUP(D3,DB!A:I,9,0),"")</f>
        <v>Latis</v>
      </c>
    </row>
    <row r="4" spans="1:16" ht="15" customHeight="1">
      <c r="A4" s="113" t="s">
        <v>39120</v>
      </c>
      <c r="B4" s="113" t="str">
        <f>IFERROR(VLOOKUP(D4,DB!A:K,11,0),"")</f>
        <v>R4</v>
      </c>
      <c r="C4" s="93">
        <v>2</v>
      </c>
      <c r="D4" s="91" t="s">
        <v>36675</v>
      </c>
      <c r="E4" s="94" t="s">
        <v>39021</v>
      </c>
      <c r="F4" s="95">
        <v>45984.382800925923</v>
      </c>
      <c r="G4" s="96">
        <f ca="1">IFERROR(NOW()-F4,"")</f>
        <v>0.11840335648594191</v>
      </c>
      <c r="H4" s="95">
        <v>45984.35125</v>
      </c>
      <c r="I4" s="113" t="str">
        <f>IFERROR(VLOOKUP(D4,DB!A:F,6,0),"")</f>
        <v>SCECO</v>
      </c>
      <c r="J4" s="113" t="str">
        <f>IFERROR(VLOOKUP(D4,DB!A:G,7,0),"")</f>
        <v>Vandalized</v>
      </c>
      <c r="K4" s="97" t="s">
        <v>39121</v>
      </c>
      <c r="L4" s="91" t="str">
        <f>IFERROR(VLOOKUP(D4,DB!A:I,9,0),"")</f>
        <v>Latis</v>
      </c>
    </row>
    <row r="5" spans="1:16" ht="15" customHeight="1">
      <c r="A5" s="113" t="s">
        <v>39122</v>
      </c>
      <c r="B5" s="113" t="str">
        <f>IFERROR(VLOOKUP(D5,DB!A:K,11,0),"")</f>
        <v>R4</v>
      </c>
      <c r="C5" s="93">
        <v>1</v>
      </c>
      <c r="D5" s="91" t="s">
        <v>35135</v>
      </c>
      <c r="E5" s="94" t="s">
        <v>39021</v>
      </c>
      <c r="F5" s="95">
        <v>45984.495081018518</v>
      </c>
      <c r="G5" s="96">
        <f t="shared" ref="G5:G55" ca="1" si="0">IFERROR(NOW()-F5,"")</f>
        <v>6.123263890913222E-3</v>
      </c>
      <c r="H5" s="95">
        <v>45984.45480324074</v>
      </c>
      <c r="I5" s="113" t="str">
        <f>IFERROR(VLOOKUP(D5,DB!A:F,6,0),"")</f>
        <v>SCECO</v>
      </c>
      <c r="J5" s="113" t="str">
        <f>IFERROR(VLOOKUP(D5,DB!A:G,7,0),"")</f>
        <v>Dead</v>
      </c>
      <c r="K5" s="97" t="s">
        <v>39123</v>
      </c>
      <c r="L5" s="91" t="str">
        <f>IFERROR(VLOOKUP(D5,DB!A:I,9,0),"")</f>
        <v>Latis</v>
      </c>
    </row>
    <row r="6" spans="1:16" ht="15" customHeight="1">
      <c r="A6" s="113" t="s">
        <v>39124</v>
      </c>
      <c r="B6" s="113" t="str">
        <f>IFERROR(VLOOKUP(D6,DB!A:K,11,0),"")</f>
        <v>R4</v>
      </c>
      <c r="C6" s="93">
        <v>2</v>
      </c>
      <c r="D6" s="91" t="s">
        <v>34889</v>
      </c>
      <c r="E6" s="94" t="s">
        <v>39021</v>
      </c>
      <c r="F6" s="95">
        <v>45984.496261574073</v>
      </c>
      <c r="G6" s="96">
        <f t="shared" ca="1" si="0"/>
        <v>4.9427083358750679E-3</v>
      </c>
      <c r="H6" s="95">
        <v>45984.484456018516</v>
      </c>
      <c r="I6" s="113" t="str">
        <f>IFERROR(VLOOKUP(D6,DB!A:F,6,0),"")</f>
        <v>SCECO</v>
      </c>
      <c r="J6" s="113" t="str">
        <f>IFERROR(VLOOKUP(D6,DB!A:G,7,0),"")</f>
        <v>Vandalized</v>
      </c>
      <c r="K6" s="97" t="s">
        <v>39125</v>
      </c>
      <c r="L6" s="91" t="str">
        <f>IFERROR(VLOOKUP(D6,DB!A:I,9,0),"")</f>
        <v>Latis</v>
      </c>
    </row>
    <row r="7" spans="1:16" ht="15" customHeight="1">
      <c r="A7" s="113" t="s">
        <v>39126</v>
      </c>
      <c r="B7" s="113" t="str">
        <f>IFERROR(VLOOKUP(D7,DB!A:K,11,0),"")</f>
        <v>R4</v>
      </c>
      <c r="C7" s="93">
        <v>1</v>
      </c>
      <c r="D7" s="91" t="s">
        <v>36368</v>
      </c>
      <c r="E7" s="94" t="s">
        <v>39021</v>
      </c>
      <c r="F7" s="95">
        <v>45984.498935185184</v>
      </c>
      <c r="G7" s="96">
        <f t="shared" ca="1" si="0"/>
        <v>2.2690972255077213E-3</v>
      </c>
      <c r="H7" s="95">
        <v>45984.492685185185</v>
      </c>
      <c r="I7" s="113" t="str">
        <f>IFERROR(VLOOKUP(D7,DB!A:F,6,0),"")</f>
        <v>SCECO</v>
      </c>
      <c r="J7" s="113">
        <f>IFERROR(VLOOKUP(D7,DB!A:G,7,0),"")</f>
        <v>0</v>
      </c>
      <c r="K7" s="97" t="s">
        <v>39127</v>
      </c>
      <c r="L7" s="91" t="str">
        <f>IFERROR(VLOOKUP(D7,DB!A:I,9,0),"")</f>
        <v>Latis</v>
      </c>
    </row>
    <row r="8" spans="1:16" ht="15" customHeight="1">
      <c r="A8" s="113"/>
      <c r="B8" s="113" t="str">
        <f>IFERROR(VLOOKUP(D8,DB!A:K,11,0),"")</f>
        <v/>
      </c>
      <c r="C8" s="93"/>
      <c r="D8" s="91"/>
      <c r="E8" s="94"/>
      <c r="F8" s="95"/>
      <c r="G8" s="96">
        <f t="shared" ca="1" si="0"/>
        <v>45984.501204282409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45984.501204282409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45984.501204282409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45984.501204282409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45984.501204282409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45984.501204282409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45984.501204282409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45984.501204282409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45984.501204282409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45984.501204282409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45984.501204282409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45984.501204282409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45984.501204282409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45984.501204282409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45984.501204282409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45984.501204282409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45984.501204282409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45984.501204282409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45984.501204282409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45984.501204282409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45984.501204282409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45984.501204282409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45984.501204282409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45984.501204282409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45984.501204282409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45984.501204282409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45984.501204282409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45984.501204282409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45984.501204282409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45984.501204282409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45984.501204282409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45984.501204282409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45984.501204282409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45984.501204282409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45984.501204282409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45984.501204282409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45984.501204282409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45984.501204282409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45984.501204282409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45984.501204282409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45984.501204282409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45984.501204282409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45984.501204282409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45984.501204282409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45984.501204282409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45984.501204282409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45984.501204282409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45984.501204282409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45984.501204282409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45984.501204282409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45984.501204282409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45984.501204282409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45984.501204282409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45984.501204282409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45984.501204282409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45984.501204282409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45984.501204282409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45984.501204282409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45984.501204282409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45984.501204282409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45984.501204282409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45984.501204282409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45984.501204282409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45984.501204282409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45984.501204282409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45984.501204282409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45984.501204282409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45984.501204282409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45984.501204282409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45984.501204282409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45984.501204282409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45984.501204282409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45984.501204282409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45984.501204282409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45984.501204282409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45984.501204282409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45984.501204282409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45984.501204282409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45984.501204282409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45984.501204282409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45984.501204282409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45984.501204282409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45984.501204282409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45984.501204282409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45984.501204282409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45984.501204282409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45984.501204282409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45984.501204282409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45984.501204282409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45984.501204282409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45984.501204282409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45984.501204282409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45984.501204282409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45984.501204282409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45984.501204282409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45984.501204282409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45984.501204282409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45984.501204282409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45984.501204282409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45984.501204282409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45984.501204282409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45984.501204282409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45984.501204282409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45984.501204282409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45984.501204282409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45984.501204282409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45984.501204282409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45984.501204282409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45984.501204282409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45984.501204282409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45984.501204282409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45984.501204282409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45984.501204282409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45984.501204282409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45984.501204282409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45984.501204282409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45984.501204282409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45984.501204282409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45984.501204282409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45984.501204282409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45984.501204282409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45984.501204282409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45984.501204282409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45984.501204282409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45984.501204282409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45984.501204282409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45984.501204282409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45984.501204282409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45984.501204282409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45984.501204282409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45984.501204282409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45984.501204282409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45984.501204282409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45984.501204282409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45984.501204282409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45984.501204282409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45984.501204282409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45984.501204282409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45984.501204282409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45984.501204282409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45984.501204282409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45984.501204282409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45984.501204282409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45984.501204282409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45984.501204282409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45984.501204282409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45984.501204282409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45984.501204282409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45984.501204282409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45984.501204282409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45984.501204282409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45984.501204282409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45984.501204282409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45984.501204282409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45984.501204282409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45984.501204282409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45984.501204282409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45984.501204282409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45984.501204282409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45984.501204282409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45984.501204282409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45984.501204282409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45984.501204282409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45984.501204282409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45984.501204282409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45984.501204282409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45984.501204282409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45984.501204282409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45984.501204282409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45984.501204282409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45984.501204282409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45984.501204282409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45984.501204282409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45984.501204282409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45984.501204282409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45984.501204282409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45984.501204282409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45984.501204282409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45984.501204282409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45984.501204282409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45984.501204282409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45984.501204282409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45984.501204282409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45984.501204282409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45984.501204282409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45984.501204282409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45984.501204282409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45984.501204282409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45984.501204282409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45984.501204282409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45984.501204282409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45984.501204282409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45984.501204282409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45984.501204282409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45984.501204282409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45984.501204282409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45984.501204282409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45984.501204282409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45984.501204282409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45984.501204282409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45984.501204282409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45984.501204282409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45984.501204282409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45984.501204282409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45984.501204282409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45984.501204282409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45984.501204282409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45984.501204282409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45984.501204282409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45984.501204282409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45984.501204282409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45984.501204282409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45984.501204282409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45984.501204282409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45984.501204282409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45984.501204282409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45984.501204282409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45984.501204282409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45984.501204282409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45984.501204282409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45984.501204282409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45984.501204282409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45984.501204282409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45984.501204282409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45984.501204282409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45984.501204282409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45984.501204282409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45984.501204282409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45984.501204282409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45984.501204282409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45984.501204282409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45984.501204282409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45984.501204282409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45984.501204282409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45984.501204282409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45984.501204282409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45984.501204282409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45984.501204282409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45984.501204282409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45984.501204282409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45984.501204282409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45984.501204282409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45984.501204282409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45984.501204282409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45984.501204282409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45984.501204282409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45984.501204282409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45984.501204282409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45984.501204282409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45984.501204282409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45984.501204282409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45984.501204282409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45984.501204282409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45984.501204282409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45984.501204282409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45984.501204282409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45984.501204282409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45984.501204282409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45984.501204282409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45984.501204282409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45984.501204282409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45984.501204282409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45984.501204282409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45984.501204282409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45984.501204282409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45984.501204282409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45984.501204282409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45984.501204282409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45984.501204282409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45984.501204282409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45984.501204282409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45984.501204282409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45984.501204282409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45984.501204282409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45984.501204282409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45984.501204282409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45984.501204282409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45984.501204282409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45984.501204282409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45984.501204282409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45984.501204282409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45984.501204282409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45984.501204282409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45984.501204282409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45984.501204282409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45984.501204282409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45984.501204282409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45984.501204282409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45984.501204282409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45984.501204282409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45984.501204282409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45984.501204282409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45984.501204282409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45984.501204282409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45984.501204282409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45984.501204282409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45984.501204282409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45984.501204282409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45984.501204282409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45984.501204282409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45984.501204282409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45984.501204282409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45984.501204282409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45984.501204282409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45984.501204282409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45984.501204282409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45984.501204282409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45984.501204282409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45984.501204282409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45984.501204282409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45984.501204282409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45984.501204282409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45984.501204282409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45984.501204282409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45984.501204282409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45984.501204282409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45984.501204282409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45984.501204282409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45984.501204282409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45984.501204282409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45984.501204282409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45984.501204282409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45984.501204282409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45984.501204282409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45984.501204282409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45984.501204282409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45984.501204282409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45984.501204282409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45984.501204282409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45984.501204282409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45984.501204282409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45984.501204282409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45984.501204282409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45984.501204282409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45984.501204282409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45984.501204282409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45984.501204282409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45984.501204282409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45984.501204282409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45984.501204282409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45984.501204282409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45984.501204282409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45984.501204282409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45984.501204282409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45984.501204282409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45984.501204282409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45984.501204282409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45984.501204282409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45984.501204282409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45984.501204282409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45984.501204282409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45984.501204282409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45984.501204282409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45984.501204282409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45984.501204282409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45984.501204282409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45984.501204282409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45984.501204282409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45984.501204282409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45984.501204282409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45984.501204282409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45984.501204282409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45984.501204282409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45984.501204282409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45984.501204282409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45984.501204282409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45984.501204282409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45984.501204282409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45984.501204282409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45984.501204282409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45984.501204282409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45984.501204282409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45984.501204282409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45984.501204282409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45984.501204282409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45984.501204282409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45984.501204282409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45984.501204282409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45984.501204282409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45984.501204282409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45984.501204282409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45984.501204282409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45984.501204282409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45984.501204282409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45984.501204282409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45984.501204282409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45984.501204282409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45984.501204282409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45984.501204282409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45984.501204282409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45984.501204282409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45984.501204282409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45984.501204282409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45984.501204282409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45984.501204282409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45984.501204282409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45984.501204282409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45984.501204282409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45984.501204282409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45984.501204282409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45984.501204282409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45984.501204282409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45984.501204282409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45984.501204282409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45984.501204282409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45984.501204282409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45984.501204282409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45984.501204282409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45984.501204282409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45984.501204282409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45984.501204282409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45984.501204282409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45984.501204282409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45984.501204282409</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92.669144097220851</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39103</v>
      </c>
      <c r="F3" s="38">
        <v>45926.188877314817</v>
      </c>
      <c r="G3" s="108">
        <f t="shared" ref="G3" ca="1" si="0">IFERROR(NOW()-F3,"")</f>
        <v>58.312326967592526</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39103</v>
      </c>
      <c r="F4" s="110">
        <v>45948.661111111112</v>
      </c>
      <c r="G4" s="111">
        <f t="shared" ref="G4" ca="1" si="1">IFERROR(NOW()-F4,"")</f>
        <v>35.840093171296758</v>
      </c>
      <c r="H4" s="110">
        <v>45948.661111111112</v>
      </c>
      <c r="I4" s="109" t="str">
        <f>IFERROR(VLOOKUP(D4,DB!A:F,6,0),"")</f>
        <v>SCECO</v>
      </c>
      <c r="J4" s="109" t="str">
        <f>IFERROR(VLOOKUP(D4,DB!A:G,7,0),"")</f>
        <v>Dead</v>
      </c>
      <c r="K4" s="109" t="s">
        <v>39133</v>
      </c>
      <c r="L4" s="109" t="str">
        <f>IFERROR(VLOOKUP(D4,DB!A:I,9,0),"")</f>
        <v>Latis</v>
      </c>
    </row>
    <row r="5" spans="1:13" s="105" customFormat="1">
      <c r="A5" s="109" t="s">
        <v>39134</v>
      </c>
      <c r="B5" s="109" t="str">
        <f>IFERROR(VLOOKUP(D5,DB!A:K,11,0),"")</f>
        <v>R5</v>
      </c>
      <c r="C5" s="109">
        <v>1</v>
      </c>
      <c r="D5" s="109" t="s">
        <v>33371</v>
      </c>
      <c r="E5" s="109" t="s">
        <v>39021</v>
      </c>
      <c r="F5" s="122">
        <v>45977.514803240738</v>
      </c>
      <c r="G5" s="111">
        <f ca="1">IFERROR(NOW()-F5,"")</f>
        <v>6.9864010416713427</v>
      </c>
      <c r="H5" s="122">
        <v>45977.468807870369</v>
      </c>
      <c r="I5" s="109" t="str">
        <f>IFERROR(VLOOKUP(D5,DB!A:F,6,0),"")</f>
        <v>SCECO</v>
      </c>
      <c r="J5" s="109" t="str">
        <f>IFERROR(VLOOKUP(D5,DB!A:G,7,0),"")</f>
        <v>Weak</v>
      </c>
      <c r="K5" s="109" t="s">
        <v>39135</v>
      </c>
      <c r="L5" s="109" t="str">
        <f>IFERROR(VLOOKUP(D5,DB!A:I,9,0),"")</f>
        <v>Latis</v>
      </c>
    </row>
    <row r="6" spans="1:13" ht="30.75">
      <c r="A6" s="109" t="s">
        <v>39136</v>
      </c>
      <c r="B6" s="109" t="str">
        <f>IFERROR(VLOOKUP(D6,DB!A:K,11,0),"")</f>
        <v>R5</v>
      </c>
      <c r="C6" s="109">
        <v>1</v>
      </c>
      <c r="D6" s="109" t="s">
        <v>36518</v>
      </c>
      <c r="E6" s="109" t="s">
        <v>39021</v>
      </c>
      <c r="F6" s="122">
        <v>45981.373298611114</v>
      </c>
      <c r="G6" s="111">
        <f ca="1">IFERROR(NOW()-F6,"")</f>
        <v>3.1279056712955935</v>
      </c>
      <c r="H6" s="122">
        <v>45981.360798611109</v>
      </c>
      <c r="I6" s="109" t="str">
        <f>IFERROR(VLOOKUP(D6,DB!A:F,6,0),"")</f>
        <v>SCECO</v>
      </c>
      <c r="J6" s="109" t="str">
        <f>IFERROR(VLOOKUP(D6,DB!A:G,7,0),"")</f>
        <v>Dead</v>
      </c>
      <c r="K6" s="109" t="s">
        <v>39137</v>
      </c>
      <c r="L6" s="109" t="str">
        <f>IFERROR(VLOOKUP(D6,DB!A:I,9,0),"")</f>
        <v>Latis</v>
      </c>
    </row>
    <row r="7" spans="1:13">
      <c r="A7" s="109"/>
      <c r="B7" s="109" t="str">
        <f>IFERROR(VLOOKUP(D7,DB!A:K,11,0),"")</f>
        <v/>
      </c>
      <c r="C7" s="109"/>
      <c r="D7" s="109"/>
      <c r="E7" s="109"/>
      <c r="F7" s="109"/>
      <c r="G7" s="111">
        <f ca="1">IFERROR(NOW()-F7,"")</f>
        <v>45984.501204282409</v>
      </c>
      <c r="H7" s="109"/>
      <c r="I7" s="109" t="str">
        <f>IFERROR(VLOOKUP(D7,DB!A:F,6,0),"")</f>
        <v/>
      </c>
      <c r="J7" s="109" t="str">
        <f>IFERROR(VLOOKUP(D7,DB!A:G,7,0),"")</f>
        <v/>
      </c>
      <c r="K7" s="109"/>
      <c r="L7" s="109" t="str">
        <f>IFERROR(VLOOKUP(D7,DB!A:I,9,0),"")</f>
        <v/>
      </c>
    </row>
    <row r="8" spans="1:13">
      <c r="A8" s="109"/>
      <c r="B8" s="109" t="str">
        <f>IFERROR(VLOOKUP(D8,DB!A:K,11,0),"")</f>
        <v>R4</v>
      </c>
      <c r="C8" s="109"/>
      <c r="D8" s="109" t="s">
        <v>35813</v>
      </c>
      <c r="E8" s="109"/>
      <c r="F8" s="109"/>
      <c r="G8" s="111">
        <f ca="1">IFERROR(NOW()-F8,"")</f>
        <v>45984.501204282409</v>
      </c>
      <c r="H8" s="109"/>
      <c r="I8" s="109" t="str">
        <f>IFERROR(VLOOKUP(D8,DB!A:F,6,0),"")</f>
        <v>Generator-SG</v>
      </c>
      <c r="J8" s="109" t="str">
        <f>IFERROR(VLOOKUP(D8,DB!A:G,7,0),"")</f>
        <v>No BB Shifted</v>
      </c>
      <c r="K8" s="109"/>
      <c r="L8" s="109" t="str">
        <f>IFERROR(VLOOKUP(D8,DB!A:I,9,0),"")</f>
        <v>Latis</v>
      </c>
    </row>
    <row r="9" spans="1:13">
      <c r="A9" s="109"/>
      <c r="B9" s="109" t="str">
        <f>IFERROR(VLOOKUP(D9,DB!A:K,11,0),"")</f>
        <v/>
      </c>
      <c r="C9" s="109"/>
      <c r="D9" s="109"/>
      <c r="E9" s="109"/>
      <c r="F9" s="109"/>
      <c r="G9" s="111">
        <f ca="1">IFERROR(NOW()-F9,"")</f>
        <v>45984.501204282409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45984.501204282409</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45984.501204282409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45984.501204282409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45984.501204282409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45984.501204282409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45984.501204282409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45984.501204282409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45984.501204282409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45984.501204282409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45984.501204282409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45984.501204282409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45984.501204282409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45984.501204282409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45984.501204282409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45984.501204282409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45984.501204282409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45984.501204282409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45984.501204282409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45984.501204282409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45984.501204282409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45984.501204282409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45984.501204282409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45984.501204282409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45984.501204282409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45984.501204282409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45984.501204282409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45984.501204282409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45984.501204282409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45984.501204282409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45984.501204282409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45984.501204282409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45984.501204282409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45984.501204282409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45984.501204282409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45984.501204282409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45984.501204282409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45984.501204282409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45984.501204282409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45984.501204282409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45984.501204282409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45984.501204282409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45984.501204282409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45984.501204282409</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45984.501204282409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45984.501204282409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45984.501204282409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45984.501204282409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45984.501204282409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45984.501204282409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45984.501204282409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45984.501204282409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45984.501204282409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45984.501204282409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45984.501204282409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45984.501204282409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45984.501204282409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45984.501204282409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45984.501204282409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45984.501204282409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45984.501204282409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45984.501204282409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45984.501204282409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45984.501204282409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45984.501204282409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45984.501204282409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45984.501204282409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45984.501204282409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45984.501204282409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45984.501204282409</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45984.501204282409</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45984.501204282409</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39138</v>
      </c>
      <c r="B2" s="145" t="str">
        <f>IFERROR(VLOOKUP(D2,DB!A:K,11,0),"")</f>
        <v>R6</v>
      </c>
      <c r="C2" s="146">
        <v>1</v>
      </c>
      <c r="D2" s="145" t="s">
        <v>32420</v>
      </c>
      <c r="E2" s="109" t="s">
        <v>39103</v>
      </c>
      <c r="F2" s="147"/>
      <c r="G2" s="75"/>
      <c r="H2" s="147"/>
      <c r="I2" s="145" t="str">
        <f>IFERROR(VLOOKUP(D2,DB!A:F,6,0),"")</f>
        <v>SCECO</v>
      </c>
      <c r="J2" s="145" t="str">
        <f>IFERROR(VLOOKUP(D2,DB!A:G,7,0),"")</f>
        <v>Vandalized</v>
      </c>
      <c r="K2" s="148" t="s">
        <v>39139</v>
      </c>
      <c r="L2" s="149" t="str">
        <f>IFERROR(VLOOKUP(D2,DB!A:I,9,0),"")</f>
        <v>Latis</v>
      </c>
    </row>
    <row r="3" spans="1:16382" ht="31.5" customHeight="1">
      <c r="A3" s="144" t="s">
        <v>39138</v>
      </c>
      <c r="B3" s="145" t="str">
        <f>IFERROR(VLOOKUP(D3,DB!A:K,11,0),"")</f>
        <v>R6</v>
      </c>
      <c r="C3" s="146">
        <v>1</v>
      </c>
      <c r="D3" s="145" t="s">
        <v>35682</v>
      </c>
      <c r="E3" s="109" t="s">
        <v>39103</v>
      </c>
      <c r="F3" s="147"/>
      <c r="G3" s="75">
        <f t="shared" ref="G3" ca="1" si="0">IFERROR(NOW()-F3,"-")</f>
        <v>45984.501204282409</v>
      </c>
      <c r="H3" s="147"/>
      <c r="I3" s="145" t="str">
        <f>IFERROR(VLOOKUP(D3,DB!A:F,6,0),"")</f>
        <v>SCECO</v>
      </c>
      <c r="J3" s="145" t="str">
        <f>IFERROR(VLOOKUP(D3,DB!A:G,7,0),"")</f>
        <v>Dead</v>
      </c>
      <c r="K3" s="148" t="s">
        <v>39140</v>
      </c>
      <c r="L3" s="149" t="str">
        <f>IFERROR(VLOOKUP(D3,DB!A:I,9,0),"")</f>
        <v>Latis</v>
      </c>
    </row>
    <row r="4" spans="1:16382" ht="31.5" customHeight="1">
      <c r="A4" s="144" t="s">
        <v>39141</v>
      </c>
      <c r="B4" s="145" t="str">
        <f>IFERROR(VLOOKUP(D4,DB!A:K,11,0),"")</f>
        <v>R6</v>
      </c>
      <c r="C4" s="146">
        <v>8</v>
      </c>
      <c r="D4" s="145" t="s">
        <v>37358</v>
      </c>
      <c r="E4" s="109" t="s">
        <v>39103</v>
      </c>
      <c r="F4" s="147">
        <v>45984.472754629627</v>
      </c>
      <c r="G4" s="75">
        <f ca="1">IFERROR(NOW()-F4,"-")</f>
        <v>2.8449652782001067E-2</v>
      </c>
      <c r="H4" s="147">
        <v>45984.465370370373</v>
      </c>
      <c r="I4" s="145" t="str">
        <f>IFERROR(VLOOKUP(D4,DB!A:F,6,0),"")</f>
        <v>SCECO+STB</v>
      </c>
      <c r="J4" s="145" t="str">
        <f>IFERROR(VLOOKUP(D4,DB!A:G,7,0),"")</f>
        <v>Vandalized</v>
      </c>
      <c r="K4" s="148" t="s">
        <v>39142</v>
      </c>
      <c r="L4" s="149" t="str">
        <f>IFERROR(VLOOKUP(D4,DB!A:I,9,0),"")</f>
        <v>Latis</v>
      </c>
    </row>
    <row r="5" spans="1:16382" ht="31.5" customHeight="1">
      <c r="A5" s="144"/>
      <c r="B5" s="145" t="str">
        <f>IFERROR(VLOOKUP(D5,DB!A:K,11,0),"")</f>
        <v/>
      </c>
      <c r="C5" s="146"/>
      <c r="D5" s="145"/>
      <c r="E5" s="109"/>
      <c r="F5" s="147"/>
      <c r="G5" s="75">
        <f ca="1">IFERROR(NOW()-F5,"-")</f>
        <v>45984.501204282409</v>
      </c>
      <c r="H5" s="151"/>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45984.501204282409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45984.501204282409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45984.501204282409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45984.501204282409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45984.501204282409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45984.501204282409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45984.501204282409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45984.501204282409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45984.501204282409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45984.501204282409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45984.501204282409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45984.501204282409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45984.501204282409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45984.501204282409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45984.501204282409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45984.501204282409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45984.501204282409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45984.501204282409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45984.501204282409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45984.501204282409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45984.501204282409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45984.501204282409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45984.501204282409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45984.501204282409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45984.501204282409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45984.501204282409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45984.501204282409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45984.501204282409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45984.501204282409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45984.501204282409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45984.501204282409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45984.501204282409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45984.501204282409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45984.501204282409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45984.501204282409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45984.501204282409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45984.501204282409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45984.501204282409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45984.501204282409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45984.501204282409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45984.501204282409</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45984.501204282409</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45984.501204282409</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45984.501204282409</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