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48" documentId="120_S{2AC9BD13-BADA-5192-A53E-5A8FF88502F6}" xr6:coauthVersionLast="47" xr6:coauthVersionMax="47" xr10:uidLastSave="{A09E618F-57BD-4D86-8AB8-1DE9DE40928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<sst xmlns="http://schemas.openxmlformats.org/spreadsheetml/2006/main" count="181555" uniqueCount="39151">
  <si>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</si>
  <si>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</si>
  <si>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</si>
  <si>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</si>
  <si>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</si>
  <si>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</si>
  <si>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</si>
  <si>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</si>
  <si>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</si>
  <si>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</si>
  <si>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</si>
  <si>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</si>
  <si>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</si>
  <si>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</si>
  <si>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</si>
  <si>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</si>
  <si>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</si>
  <si>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</si>
  <si>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</si>
  <si>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</si>
  <si>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</si>
  <si>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</si>
  <si>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</si>
  <si>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</si>
  <si>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</si>
  <si>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</si>
  <si>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</si>
  <si>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</si>
  <si>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</si>
  <si>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</si>
  <si>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</si>
  <si>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</si>
  <si>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</si>
  <si>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</si>
  <si>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</si>
  <si>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</si>
  <si>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</si>
  <si>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</si>
  <si>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</si>
  <si>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</si>
  <si>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</si>
  <si>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</si>
  <si>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</si>
  <si>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</si>
  <si>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</si>
  <si>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</si>
  <si>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</si>
  <si>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</si>
  <si>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</si>
  <si>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</si>
  <si>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</si>
  <si>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</si>
  <si>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</si>
  <si>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</si>
  <si>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</si>
  <si>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</si>
  <si>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</si>
  <si>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</si>
  <si>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</si>
  <si>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</si>
  <si>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</si>
  <si>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</si>
  <si>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</si>
  <si>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</si>
  <si>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</si>
  <si>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</si>
  <si>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</si>
  <si>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</si>
  <si>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</si>
  <si>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</si>
  <si>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</si>
  <si>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</si>
  <si>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</si>
  <si>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</si>
  <si>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</si>
  <si>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</si>
  <si>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</si>
  <si>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</si>
  <si>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</si>
  <si>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</si>
  <si>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</si>
  <si>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</si>
  <si>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</si>
  <si>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</si>
  <si>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</si>
  <si>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</si>
  <si>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</si>
  <si>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</si>
  <si>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</si>
  <si>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</si>
  <si>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</si>
  <si>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</si>
  <si>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</si>
  <si>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</si>
  <si>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</si>
  <si>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</si>
  <si>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</si>
  <si>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</si>
  <si>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</si>
  <si>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</si>
  <si>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</si>
  <si>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</si>
  <si>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</si>
  <si>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</si>
  <si>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</si>
  <si>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</si>
  <si>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</si>
  <si>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</si>
  <si>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</si>
  <si>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</si>
  <si>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</si>
  <si>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</si>
  <si>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</si>
  <si>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</si>
  <si>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</si>
  <si>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</si>
  <si>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</si>
  <si>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</si>
  <si>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</si>
  <si>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</si>
  <si>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</si>
  <si>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</si>
  <si>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</si>
  <si>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</si>
  <si>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</si>
  <si>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</si>
  <si>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</si>
  <si>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</si>
  <si>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</si>
  <si>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</si>
  <si>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</si>
  <si>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</si>
  <si>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</si>
  <si>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</si>
  <si>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</si>
  <si>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</si>
  <si>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</si>
  <si>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</si>
  <si>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</si>
  <si>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</si>
  <si>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</si>
  <si>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</si>
  <si>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</si>
  <si>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</si>
  <si>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</si>
  <si>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</si>
  <si>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</si>
  <si>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</si>
  <si>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</si>
  <si>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</si>
  <si>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</si>
  <si>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</si>
  <si>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</si>
  <si>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</si>
  <si>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</si>
  <si>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</si>
  <si>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</si>
  <si>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</si>
  <si>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</si>
  <si>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</si>
  <si>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</si>
  <si>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</si>
  <si>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</si>
  <si>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</si>
  <si>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</si>
  <si>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</si>
  <si>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</si>
  <si>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</si>
  <si>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</si>
  <si>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</si>
  <si>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</si>
  <si>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</si>
  <si>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</si>
  <si>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</si>
  <si>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</si>
  <si>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</si>
  <si>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</si>
  <si>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</si>
  <si>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</si>
  <si>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</si>
  <si>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</si>
  <si>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</si>
  <si>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</si>
  <si>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</si>
  <si>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</si>
  <si>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</si>
  <si>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</si>
  <si>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</si>
  <si>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</si>
  <si>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</si>
  <si>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</si>
  <si>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</si>
  <si>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</si>
  <si>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</si>
  <si>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</si>
  <si>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</si>
  <si>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</si>
  <si>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</si>
  <si>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</si>
  <si>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</si>
  <si>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</si>
  <si>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</si>
  <si>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</si>
  <si>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</si>
  <si>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</si>
  <si>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</si>
  <si>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</si>
  <si>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</si>
  <si>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</si>
  <si>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</si>
  <si>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</si>
  <si>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</si>
  <si>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</si>
  <si>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</si>
  <si>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</si>
  <si>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</si>
  <si>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</si>
  <si>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</si>
  <si>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</si>
  <si>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</si>
  <si>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</si>
  <si>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</si>
  <si>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</si>
  <si>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</si>
  <si>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</si>
  <si>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</si>
  <si>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</si>
  <si>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</si>
  <si>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</si>
  <si>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</si>
  <si>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</si>
  <si>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</si>
  <si>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</si>
  <si>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</si>
  <si>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</si>
  <si>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</si>
  <si>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</si>
  <si>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</si>
  <si>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</si>
  <si>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</si>
  <si>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</si>
  <si>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</si>
  <si>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</si>
  <si>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</si>
  <si>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</si>
  <si>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</si>
  <si>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</si>
  <si>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</si>
  <si>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</si>
  <si>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</si>
  <si>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</si>
  <si>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</si>
  <si>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</si>
  <si>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</si>
  <si>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</si>
  <si>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</si>
  <si>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</si>
  <si>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</si>
  <si>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</si>
  <si>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</si>
  <si>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</si>
  <si>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</si>
  <si>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</si>
  <si>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</si>
  <si>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</si>
  <si>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</si>
  <si>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</si>
  <si>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</si>
  <si>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</si>
  <si>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</si>
  <si>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</si>
  <si>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</si>
  <si>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</si>
  <si>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</si>
  <si>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</si>
  <si>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</si>
  <si>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</si>
  <si>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</si>
  <si>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</si>
  <si>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</si>
  <si>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</si>
  <si>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</si>
  <si>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</si>
  <si>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</si>
  <si>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</si>
  <si>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</si>
  <si>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</si>
  <si>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</si>
  <si>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</si>
  <si>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</si>
  <si>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</si>
  <si>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</si>
  <si>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</si>
  <si>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</si>
  <si>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</si>
  <si>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</si>
  <si>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</si>
  <si>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</si>
  <si>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</si>
  <si>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</si>
  <si>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</si>
  <si>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</si>
  <si>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</si>
  <si>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</si>
  <si>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</si>
  <si>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</si>
  <si>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</si>
  <si>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</si>
  <si>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</si>
  <si>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</si>
  <si>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</si>
  <si>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</si>
  <si>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</si>
  <si>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</si>
  <si>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</si>
  <si>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</si>
  <si>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</si>
  <si>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</si>
  <si>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</si>
  <si>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</si>
  <si>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</si>
  <si>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</si>
  <si>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</si>
  <si>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</si>
  <si>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</si>
  <si>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</si>
  <si>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</si>
  <si>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</si>
  <si>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</si>
  <si>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</si>
  <si>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</si>
  <si>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</si>
  <si>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</si>
  <si>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</si>
  <si>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</si>
  <si>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</si>
  <si>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</si>
  <si>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</si>
  <si>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</si>
  <si>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</si>
  <si>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</si>
  <si>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</si>
  <si>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</si>
  <si>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</si>
  <si>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</si>
  <si>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</si>
  <si>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</si>
  <si>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</si>
  <si>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</si>
  <si>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</si>
  <si>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</si>
  <si>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</si>
  <si>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</si>
  <si>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</si>
  <si>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</si>
  <si>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</si>
  <si>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</si>
  <si>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</si>
  <si>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</si>
  <si>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</si>
  <si>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</si>
  <si>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</si>
  <si>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</si>
  <si>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</si>
  <si>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</si>
  <si>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</si>
  <si>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</si>
  <si>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</si>
  <si>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</si>
  <si>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</si>
  <si>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</si>
  <si>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</si>
  <si>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</si>
  <si>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</si>
  <si>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</si>
  <si>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</si>
  <si>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</si>
  <si>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</si>
  <si>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</si>
  <si>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</si>
  <si>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</si>
  <si>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</si>
  <si>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</si>
  <si>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</si>
  <si>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</si>
  <si>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</si>
  <si>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</si>
  <si>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</si>
  <si>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</si>
  <si>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</si>
  <si>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</si>
  <si>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</si>
  <si>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</si>
  <si>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</si>
  <si>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</si>
  <si>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</si>
  <si>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</si>
  <si>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</si>
  <si>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</si>
  <si>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</si>
  <si>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</si>
  <si>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</si>
  <si>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</si>
  <si>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</si>
  <si>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</si>
  <si>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</si>
  <si>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</si>
  <si>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</si>
  <si>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</si>
  <si>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</si>
  <si>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</si>
  <si>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</si>
  <si>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</si>
  <si>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</si>
  <si>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</si>
  <si>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</si>
  <si>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</si>
  <si>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</si>
  <si>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</si>
  <si>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</si>
  <si>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</si>
  <si>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</si>
  <si>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</si>
  <si>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</si>
  <si>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</si>
  <si>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</si>
  <si>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</si>
  <si>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</si>
  <si>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</si>
  <si>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</si>
  <si>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</si>
  <si>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</si>
  <si>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</si>
  <si>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</si>
  <si>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</si>
  <si>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</si>
  <si>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</si>
  <si>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</si>
  <si>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</si>
  <si>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</si>
  <si>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</si>
  <si>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</si>
  <si>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</si>
  <si>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</si>
  <si>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</si>
  <si>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</si>
  <si>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</si>
  <si>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</si>
  <si>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</si>
  <si>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</si>
  <si>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</si>
  <si>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</si>
  <si>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</si>
  <si>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</si>
  <si>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</si>
  <si>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</si>
  <si>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</si>
  <si>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</si>
  <si>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</si>
  <si>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</si>
  <si>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</si>
  <si>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</si>
  <si>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</si>
  <si>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</si>
  <si>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</si>
  <si>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</si>
  <si>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</si>
  <si>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</si>
  <si>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</si>
  <si>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</si>
  <si>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</si>
  <si>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</si>
  <si>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</si>
  <si>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</si>
  <si>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</si>
  <si>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</si>
  <si>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</si>
  <si>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</si>
  <si>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</si>
  <si>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</si>
  <si>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</si>
  <si>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</si>
  <si>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</si>
  <si>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</si>
  <si>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</si>
  <si>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</si>
  <si>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</si>
  <si>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</si>
  <si>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</si>
  <si>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</si>
  <si>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</si>
  <si>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</si>
  <si>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</si>
  <si>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</si>
  <si>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</si>
  <si>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</si>
  <si>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</si>
  <si>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</si>
  <si>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</si>
  <si>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</si>
  <si>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</si>
  <si>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</si>
  <si>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</si>
  <si>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</si>
  <si>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</si>
  <si>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</si>
  <si>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</si>
  <si>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</si>
  <si>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</si>
  <si>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</si>
  <si>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</si>
  <si>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</si>
  <si>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</si>
  <si>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</si>
  <si>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</si>
  <si>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</si>
  <si>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</si>
  <si>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</si>
  <si>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</si>
  <si>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</si>
  <si>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</si>
  <si>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</si>
  <si>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</si>
  <si>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</si>
  <si>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</si>
  <si>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</si>
  <si>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</si>
  <si>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</si>
  <si>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</si>
  <si>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</si>
  <si>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</si>
  <si>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</si>
  <si>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</si>
  <si>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</si>
  <si>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</si>
  <si>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</si>
  <si>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</si>
  <si>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</si>
  <si>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</si>
  <si>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</si>
  <si>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</si>
  <si>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</si>
  <si>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</si>
  <si>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</si>
  <si>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</si>
  <si>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</si>
  <si>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</si>
  <si>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</si>
  <si>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</si>
  <si>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</si>
  <si>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</si>
  <si>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</si>
  <si>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</si>
  <si>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</si>
  <si>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</si>
  <si>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</si>
  <si>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</si>
  <si>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</si>
  <si>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</si>
  <si>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</si>
  <si>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</si>
  <si>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</si>
  <si>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</si>
  <si>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</si>
  <si>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</si>
  <si>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</si>
  <si>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</si>
  <si>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</si>
  <si>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</si>
  <si>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</si>
  <si>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</si>
  <si>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</si>
  <si>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</si>
  <si>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</si>
  <si>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</si>
  <si>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</si>
  <si>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</si>
  <si>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</si>
  <si>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</si>
  <si>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</si>
  <si>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</si>
  <si>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</si>
  <si>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</si>
  <si>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</si>
  <si>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</si>
  <si>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</si>
  <si>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</si>
  <si>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</si>
  <si>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</si>
  <si>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</si>
  <si>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</si>
  <si>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</si>
  <si>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</si>
  <si>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</si>
  <si>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</si>
  <si>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</si>
  <si>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</si>
  <si>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</si>
  <si>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</si>
  <si>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</si>
  <si>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</si>
  <si>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</si>
  <si>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</si>
  <si>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</si>
  <si>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</si>
  <si>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</si>
  <si>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</si>
  <si>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</si>
  <si>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</si>
  <si>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</si>
  <si>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</si>
  <si>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</si>
  <si>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</si>
  <si>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</si>
  <si>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</si>
  <si>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</si>
  <si>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</si>
  <si>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</si>
  <si>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</si>
  <si>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</si>
  <si>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</si>
  <si>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</si>
  <si>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</si>
  <si>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</si>
  <si>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</si>
  <si>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</si>
  <si>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</si>
  <si>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</si>
  <si>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</si>
  <si>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</si>
  <si>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</si>
  <si>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</si>
  <si>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</si>
  <si>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</si>
  <si>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</si>
  <si>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</si>
  <si>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</si>
  <si>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</si>
  <si>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</si>
  <si>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</si>
  <si>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</si>
  <si>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</si>
  <si>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</si>
  <si>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</si>
  <si>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</si>
  <si>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</si>
  <si>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</si>
  <si>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</si>
  <si>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</si>
  <si>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</si>
  <si>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</si>
  <si>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</si>
  <si>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</si>
  <si>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</si>
  <si>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</si>
  <si>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</si>
  <si>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</si>
  <si>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</si>
  <si>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</si>
  <si>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</si>
  <si>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</si>
  <si>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</si>
  <si>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</si>
  <si>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</si>
  <si>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</si>
  <si>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</si>
  <si>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</si>
  <si>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</si>
  <si>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</si>
  <si>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</si>
  <si>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</si>
  <si>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</si>
  <si>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</si>
  <si>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</si>
  <si>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</si>
  <si>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</si>
  <si>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</si>
  <si>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</si>
  <si>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</si>
  <si>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</si>
  <si>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</si>
  <si>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</si>
  <si>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</si>
  <si>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</si>
  <si>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</si>
  <si>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</si>
  <si>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</si>
  <si>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</si>
  <si>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</si>
  <si>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</si>
  <si>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</si>
  <si>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</si>
  <si>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</si>
  <si>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</si>
  <si>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</si>
  <si>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</si>
  <si>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</si>
  <si>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</si>
  <si>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</si>
  <si>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</si>
  <si>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</si>
  <si>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</si>
  <si>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</si>
  <si>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</si>
  <si>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</si>
  <si>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</si>
  <si>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</si>
  <si>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</si>
  <si>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</si>
  <si>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</si>
  <si>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</si>
  <si>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</si>
  <si>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</si>
  <si>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</si>
  <si>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</si>
  <si>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</si>
  <si>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</si>
  <si>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</si>
  <si>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</si>
  <si>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</si>
  <si>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</si>
  <si>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</si>
  <si>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</si>
  <si>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</si>
  <si>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</si>
  <si>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</si>
  <si>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</si>
  <si>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</si>
  <si>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</si>
  <si>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</si>
  <si>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</si>
  <si>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</si>
  <si>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</si>
  <si>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</si>
  <si>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</si>
  <si>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</si>
  <si>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</si>
  <si>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</si>
  <si>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</si>
  <si>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</si>
  <si>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</si>
  <si>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</si>
  <si>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</si>
  <si>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</si>
  <si>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</si>
  <si>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</si>
  <si>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</si>
  <si>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</si>
  <si>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</si>
  <si>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</si>
  <si>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</si>
  <si>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</si>
  <si>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</si>
  <si>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</si>
  <si>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</si>
  <si>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</si>
  <si>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</si>
  <si>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</si>
  <si>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</si>
  <si>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</si>
  <si>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</si>
  <si>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</si>
  <si>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</si>
  <si>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</si>
  <si>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</si>
  <si>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</si>
  <si>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</si>
  <si>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</si>
  <si>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</si>
  <si>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</si>
  <si>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</si>
  <si>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</si>
  <si>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</si>
  <si>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</si>
  <si>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</si>
  <si>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</si>
  <si>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</si>
  <si>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</si>
  <si>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</si>
  <si>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</si>
  <si>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</si>
  <si>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</si>
  <si>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</si>
  <si>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</si>
  <si>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</si>
  <si>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</si>
  <si>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</si>
  <si>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</si>
  <si>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</si>
  <si>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</si>
  <si>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</si>
  <si>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</si>
  <si>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</si>
  <si>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</si>
  <si>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</si>
  <si>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</si>
  <si>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</si>
  <si>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</si>
  <si>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</si>
  <si>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</si>
  <si>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</si>
  <si>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</si>
  <si>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</si>
  <si>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</si>
  <si>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</si>
  <si>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</si>
  <si>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</si>
  <si>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</si>
  <si>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</si>
  <si>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</si>
  <si>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</si>
  <si>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</si>
  <si>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</si>
  <si>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</si>
  <si>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</si>
  <si>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</si>
  <si>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</si>
  <si>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</si>
  <si>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</si>
  <si>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</si>
  <si>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</si>
  <si>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</si>
  <si>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</si>
  <si>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</si>
  <si>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</si>
  <si>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</si>
  <si>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</si>
  <si>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</si>
  <si>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</si>
  <si>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</si>
  <si>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</si>
  <si>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</si>
  <si>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</si>
  <si>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</si>
  <si>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</si>
  <si>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</si>
  <si>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</si>
  <si>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</si>
  <si>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</si>
  <si>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</si>
  <si>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</si>
  <si>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</si>
  <si>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</si>
  <si>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</si>
  <si>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</si>
  <si>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</si>
  <si>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</si>
  <si>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</si>
  <si>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</si>
  <si>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</si>
  <si>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</si>
  <si>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</si>
  <si>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</si>
  <si>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</si>
  <si>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</si>
  <si>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</si>
  <si>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</si>
  <si>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</si>
  <si>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</si>
  <si>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</si>
  <si>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</si>
  <si>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</si>
  <si>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</si>
  <si>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</si>
  <si>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</si>
  <si>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</si>
  <si>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</si>
  <si>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</si>
  <si>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</si>
  <si>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</si>
  <si>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</si>
  <si>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</si>
  <si>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</si>
  <si>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</si>
  <si>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</si>
  <si>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</si>
  <si>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</si>
  <si>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</si>
  <si>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</si>
  <si>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</si>
  <si>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</si>
  <si>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</si>
  <si>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</si>
  <si>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</si>
  <si>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</si>
  <si>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</si>
  <si>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</si>
  <si>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</si>
  <si>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</si>
  <si>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</si>
  <si>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</si>
  <si>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</si>
  <si>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</si>
  <si>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</si>
  <si>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</si>
  <si>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</si>
  <si>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</si>
  <si>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</si>
  <si>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</si>
  <si>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</si>
  <si>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</si>
  <si>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</si>
  <si>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</si>
  <si>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</si>
  <si>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</si>
  <si>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</si>
  <si>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</si>
  <si>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</si>
  <si>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</si>
  <si>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</si>
  <si>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</si>
  <si>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</si>
  <si>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</si>
  <si>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</si>
  <si>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</si>
  <si>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</si>
  <si>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</si>
  <si>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</si>
  <si>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</si>
  <si>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</si>
  <si>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</si>
  <si>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</si>
  <si>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</si>
  <si>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</si>
  <si>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</si>
  <si>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</si>
  <si>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</si>
  <si>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</si>
  <si>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</si>
  <si>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</si>
  <si>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</si>
  <si>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</si>
  <si>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</si>
  <si>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</si>
  <si>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</si>
  <si>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</si>
  <si>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</si>
  <si>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</si>
  <si>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</si>
  <si>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</si>
  <si>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</si>
  <si>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</si>
  <si>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</si>
  <si>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</si>
  <si>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</si>
  <si>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</si>
  <si>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</si>
  <si>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</si>
  <si>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</si>
  <si>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</si>
  <si>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</si>
  <si>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</si>
  <si>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</si>
  <si>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</si>
  <si>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</si>
  <si>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</si>
  <si>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</si>
  <si>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</si>
  <si>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</si>
  <si>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</si>
  <si>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</si>
  <si>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</si>
  <si>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</si>
  <si>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</si>
  <si>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</si>
  <si>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</si>
  <si>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</si>
  <si>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</si>
  <si>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</si>
  <si>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</si>
  <si>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</si>
  <si>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</si>
  <si>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</si>
  <si>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</si>
  <si>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</si>
  <si>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</si>
  <si>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</si>
  <si>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</si>
  <si>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</si>
  <si>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</si>
  <si>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</si>
  <si>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</si>
  <si>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</si>
  <si>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</si>
  <si>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</si>
  <si>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</si>
  <si>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</si>
  <si>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</si>
  <si>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</si>
  <si>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</si>
  <si>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</si>
  <si>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</si>
  <si>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</si>
  <si>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</si>
  <si>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</si>
  <si>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</si>
  <si>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</si>
  <si>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</si>
  <si>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</si>
  <si>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</si>
  <si>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</si>
  <si>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</si>
  <si>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</si>
  <si>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</si>
  <si>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</si>
  <si>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</si>
  <si>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</si>
  <si>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</si>
  <si>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</si>
  <si>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</si>
  <si>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</si>
  <si>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</si>
  <si>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</si>
  <si>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</si>
  <si>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</si>
  <si>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</si>
  <si>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</si>
  <si>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</si>
  <si>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</si>
  <si>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</si>
  <si>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</si>
  <si>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</si>
  <si>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</si>
  <si>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</si>
  <si>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</si>
  <si>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</si>
  <si>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</si>
  <si>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</si>
  <si>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</si>
  <si>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</si>
  <si>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</si>
  <si>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</si>
  <si>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</si>
  <si>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</si>
  <si>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</si>
  <si>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</si>
  <si>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</si>
  <si>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</si>
  <si>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</si>
  <si>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</si>
  <si>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</si>
  <si>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</si>
  <si>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</si>
  <si>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</si>
  <si>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</si>
  <si>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</si>
  <si>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</si>
  <si>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</si>
  <si>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</si>
  <si>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</si>
  <si>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</si>
  <si>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</si>
  <si>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</si>
  <si>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</si>
  <si>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</si>
  <si>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</si>
  <si>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</si>
  <si>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</si>
  <si>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</si>
  <si>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</si>
  <si>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</si>
  <si>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</si>
  <si>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</si>
  <si>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</si>
  <si>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</si>
  <si>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</si>
  <si>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</si>
  <si>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</si>
  <si>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</si>
  <si>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</si>
  <si>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</si>
  <si>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</si>
  <si>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</si>
  <si>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</si>
  <si>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</si>
  <si>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</si>
  <si>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</si>
  <si>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</si>
  <si>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</si>
  <si>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</si>
  <si>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</si>
  <si>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</si>
  <si>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</si>
  <si>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</si>
  <si>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</si>
  <si>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</si>
  <si>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</si>
  <si>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</si>
  <si>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</si>
  <si>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</si>
  <si>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</si>
  <si>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</si>
  <si>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</si>
  <si>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</si>
  <si>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</si>
  <si>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</si>
  <si>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</si>
  <si>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</si>
  <si>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</si>
  <si>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</si>
  <si>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</si>
  <si>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</si>
  <si>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</si>
  <si>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</si>
  <si>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</si>
  <si>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</si>
  <si>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</si>
  <si>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</si>
  <si>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</si>
  <si>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</si>
  <si>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</si>
  <si>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</si>
  <si>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</si>
  <si>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</si>
  <si>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</si>
  <si>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</si>
  <si>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</si>
  <si>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</si>
  <si>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</si>
  <si>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</si>
  <si>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</si>
  <si>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</si>
  <si>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</si>
  <si>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</si>
  <si>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</si>
  <si>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</si>
  <si>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</si>
  <si>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</si>
  <si>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</si>
  <si>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</si>
  <si>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</si>
  <si>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</si>
  <si>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</si>
  <si>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</si>
  <si>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</si>
  <si>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</si>
  <si>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</si>
  <si>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</si>
  <si>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</si>
  <si>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</si>
  <si>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</si>
  <si>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</si>
  <si>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</si>
  <si>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</si>
  <si>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</si>
  <si>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</si>
  <si>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</si>
  <si>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</si>
  <si>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</si>
  <si>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</si>
  <si>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</si>
  <si>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</si>
  <si>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</si>
  <si>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</si>
  <si>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</si>
  <si>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</si>
  <si>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</si>
  <si>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</si>
  <si>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</si>
  <si>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</si>
  <si>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</si>
  <si>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</si>
  <si>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</si>
  <si>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</si>
  <si>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</si>
  <si>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</si>
  <si>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</si>
  <si>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</si>
  <si>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</si>
  <si>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</si>
  <si>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</si>
  <si>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</si>
  <si>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</si>
  <si>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</si>
  <si>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</si>
  <si>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</si>
  <si>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</si>
  <si>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</si>
  <si>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</si>
  <si>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</si>
  <si>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</si>
  <si>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</si>
  <si>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</si>
  <si>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</si>
  <si>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</si>
  <si>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</si>
  <si>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</si>
  <si>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</si>
  <si>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</si>
  <si>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</si>
  <si>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</si>
  <si>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</si>
  <si>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</si>
  <si>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</si>
  <si>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</si>
  <si>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</si>
  <si>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</si>
  <si>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</si>
  <si>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</si>
  <si>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</si>
  <si>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</si>
  <si>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</si>
  <si>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</si>
  <si>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</si>
  <si>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</si>
  <si>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</si>
  <si>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</si>
  <si>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</si>
  <si>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</si>
  <si>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</si>
  <si>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</si>
  <si>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</si>
  <si>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</si>
  <si>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</si>
  <si>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</si>
  <si>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</si>
  <si>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</si>
  <si>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</si>
  <si>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</si>
  <si>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</si>
  <si>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</si>
  <si>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</si>
  <si>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</si>
  <si>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</si>
  <si>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</si>
  <si>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</si>
  <si>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</si>
  <si>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</si>
  <si>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</si>
  <si>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</si>
  <si>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</si>
  <si>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</si>
  <si>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</si>
  <si>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</si>
  <si>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</si>
  <si>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</si>
  <si>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</si>
  <si>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</si>
  <si>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</si>
  <si>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</si>
  <si>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</si>
  <si>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</si>
  <si>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</si>
  <si>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</si>
  <si>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</si>
  <si>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</si>
  <si>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</si>
  <si>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</si>
  <si>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</si>
  <si>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</si>
  <si>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</si>
  <si>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</si>
  <si>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</si>
  <si>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</si>
  <si>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</si>
  <si>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</si>
  <si>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</si>
  <si>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</si>
  <si>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</si>
  <si>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</si>
  <si>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</si>
  <si>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</si>
  <si>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</si>
  <si>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</si>
  <si>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</si>
  <si>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</si>
  <si>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</si>
  <si>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</si>
  <si>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</si>
  <si>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</si>
  <si>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</si>
  <si>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</si>
  <si>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</si>
  <si>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</si>
  <si>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</si>
  <si>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</si>
  <si>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</si>
  <si>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</si>
  <si>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</si>
  <si>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</si>
  <si>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</si>
  <si>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</si>
  <si>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</si>
  <si>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</si>
  <si>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</si>
  <si>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</si>
  <si>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</si>
  <si>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</si>
  <si>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</si>
  <si>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</si>
  <si>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</si>
  <si>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</si>
  <si>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</si>
  <si>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</si>
  <si>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</si>
  <si>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</si>
  <si>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</si>
  <si>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</si>
  <si>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</si>
  <si>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</si>
  <si>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</si>
  <si>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</si>
  <si>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</si>
  <si>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</si>
  <si>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</si>
  <si>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</si>
  <si>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</si>
  <si>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</si>
  <si>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</si>
  <si>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</si>
  <si>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</si>
  <si>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</si>
  <si>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</si>
  <si>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</si>
  <si>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</si>
  <si>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</si>
  <si>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</si>
  <si>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</si>
  <si>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</si>
  <si>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</si>
  <si>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</si>
  <si>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</si>
  <si>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</si>
  <si>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</si>
  <si>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</si>
  <si>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</si>
  <si>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</si>
  <si>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</si>
  <si>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</si>
  <si>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</si>
  <si>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</si>
  <si>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</si>
  <si>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</si>
  <si>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</si>
  <si>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</si>
  <si>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</si>
  <si>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</si>
  <si>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</si>
  <si>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</si>
  <si>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</si>
  <si>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</si>
  <si>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</si>
  <si>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</si>
  <si>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</si>
  <si>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</si>
  <si>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</si>
  <si>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</si>
  <si>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</si>
  <si>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</si>
  <si>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</si>
  <si>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</si>
  <si>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</si>
  <si>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</si>
  <si>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</si>
  <si>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</si>
  <si>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</si>
  <si>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</si>
  <si>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</si>
  <si>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</si>
  <si>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</si>
  <si>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</si>
  <si>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</si>
  <si>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</si>
  <si>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</si>
  <si>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</si>
  <si>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</si>
  <si>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</si>
  <si>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</si>
  <si>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</si>
  <si>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</si>
  <si>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</si>
  <si>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</si>
  <si>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</si>
  <si>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</si>
  <si>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</si>
  <si>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</si>
  <si>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</si>
  <si>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</si>
  <si>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</si>
  <si>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</si>
  <si>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</si>
  <si>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</si>
  <si>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</si>
  <si>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</si>
  <si>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</si>
  <si>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</si>
  <si>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</si>
  <si>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</si>
  <si>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</si>
  <si>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</si>
  <si>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</si>
  <si>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</si>
  <si>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</si>
  <si>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</si>
  <si>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</si>
  <si>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</si>
  <si>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</si>
  <si>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</si>
  <si>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</si>
  <si>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</si>
  <si>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</si>
  <si>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</si>
  <si>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</si>
  <si>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</si>
  <si>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</si>
  <si>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</si>
  <si>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</si>
  <si>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</si>
  <si>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</si>
  <si>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</si>
  <si>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</si>
  <si>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</si>
  <si>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</si>
  <si>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</si>
  <si>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</si>
  <si>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</si>
  <si>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</si>
  <si>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</si>
  <si>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</si>
  <si>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</si>
  <si>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</si>
  <si>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</si>
  <si>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</si>
  <si>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</si>
  <si>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</si>
  <si>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</si>
  <si>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</si>
  <si>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</si>
  <si>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</si>
  <si>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</si>
  <si>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</si>
  <si>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</si>
  <si>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</si>
  <si>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</si>
  <si>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</si>
  <si>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</si>
  <si>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</si>
  <si>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</si>
  <si>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</si>
  <si>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</si>
  <si>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</si>
  <si>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</si>
  <si>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</si>
  <si>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</si>
  <si>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</si>
  <si>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</si>
  <si>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</si>
  <si>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</si>
  <si>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</si>
  <si>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</si>
  <si>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</si>
  <si>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</si>
  <si>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</si>
  <si>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</si>
  <si>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</si>
  <si>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</si>
  <si>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</si>
  <si>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</si>
  <si>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</si>
  <si>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</si>
  <si>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</si>
  <si>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</si>
  <si>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</si>
  <si>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</si>
  <si>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</si>
  <si>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</si>
  <si>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</si>
  <si>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</si>
  <si>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</si>
  <si>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</si>
  <si>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</si>
  <si>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</si>
  <si>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</si>
  <si>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</si>
  <si>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</si>
  <si>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</si>
  <si>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</si>
  <si>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</si>
  <si>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</si>
  <si>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</si>
  <si>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</si>
  <si>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</si>
  <si>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</si>
  <si>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</si>
  <si>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</si>
  <si>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</si>
  <si>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</si>
  <si>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</si>
  <si>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</si>
  <si>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</si>
  <si>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</si>
  <si>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</si>
  <si>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</si>
  <si>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</si>
  <si>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</si>
  <si>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</si>
  <si>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</si>
  <si>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</si>
  <si>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</si>
  <si>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</si>
  <si>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</si>
  <si>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</si>
  <si>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</si>
  <si>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</si>
  <si>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</si>
  <si>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</si>
  <si>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</si>
  <si>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</si>
  <si>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</si>
  <si>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</si>
  <si>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</si>
  <si>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</si>
  <si>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</si>
  <si>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</si>
  <si>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</si>
  <si>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</si>
  <si>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</si>
  <si>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</si>
  <si>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</si>
  <si>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</si>
  <si>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</si>
  <si>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</si>
  <si>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</si>
  <si>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</si>
  <si>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</si>
  <si>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</si>
  <si>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</si>
  <si>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</si>
  <si>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</si>
  <si>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</si>
  <si>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</si>
  <si>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</si>
  <si>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</si>
  <si>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</si>
  <si>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</si>
  <si>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</si>
  <si>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</si>
  <si>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</si>
  <si>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</si>
  <si>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</si>
  <si>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</si>
  <si>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</si>
  <si>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</si>
  <si>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</si>
  <si>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</si>
  <si>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</si>
  <si>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</si>
  <si>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</si>
  <si>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</si>
  <si>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</si>
  <si>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</si>
  <si>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</si>
  <si>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</si>
  <si>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</si>
  <si>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</si>
  <si>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</si>
  <si>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</si>
  <si>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</si>
  <si>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</si>
  <si>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</si>
  <si>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</si>
  <si>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</si>
  <si>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</si>
  <si>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</si>
  <si>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</si>
  <si>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</si>
  <si>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</si>
  <si>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</si>
  <si>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</si>
  <si>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</si>
  <si>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</si>
  <si>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</si>
  <si>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</si>
  <si>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</si>
  <si>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</si>
  <si>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</si>
  <si>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</si>
  <si>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</si>
  <si>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</si>
  <si>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</si>
  <si>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</si>
  <si>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</si>
  <si>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</si>
  <si>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</si>
  <si>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</si>
  <si>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</si>
  <si>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</si>
  <si>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</si>
  <si>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</si>
  <si>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</si>
  <si>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</si>
  <si>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</si>
  <si>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</si>
  <si>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</si>
  <si>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</si>
  <si>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</si>
  <si>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</si>
  <si>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</si>
  <si>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</si>
  <si>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</si>
  <si>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</si>
  <si>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</si>
  <si>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</si>
  <si>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</si>
  <si>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</si>
  <si>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</si>
  <si>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</si>
  <si>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</si>
  <si>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</si>
  <si>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</si>
  <si>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</si>
  <si>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</si>
  <si>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</si>
  <si>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</si>
  <si>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</si>
  <si>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</si>
  <si>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</si>
  <si>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</si>
  <si>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</si>
  <si>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</si>
  <si>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</si>
  <si>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</si>
  <si>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</si>
  <si>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</si>
  <si>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</si>
  <si>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</si>
  <si>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</si>
  <si>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</si>
  <si>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</si>
  <si>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</si>
  <si>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</si>
  <si>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</si>
  <si>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</si>
  <si>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</si>
  <si>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</si>
  <si>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</si>
  <si>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</si>
  <si>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</si>
  <si>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</si>
  <si>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</si>
  <si>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</si>
  <si>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</si>
  <si>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</si>
  <si>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</si>
  <si>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</si>
  <si>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</si>
  <si>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</si>
  <si>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</si>
  <si>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</si>
  <si>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</si>
  <si>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</si>
  <si>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</si>
  <si>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</si>
  <si>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</si>
  <si>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</si>
  <si>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</si>
  <si>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</si>
  <si>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</si>
  <si>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</si>
  <si>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</si>
  <si>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</si>
  <si>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</si>
  <si>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</si>
  <si>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</si>
  <si>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</si>
  <si>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</si>
  <si>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</si>
  <si>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</si>
  <si>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</si>
  <si>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</si>
  <si>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</si>
  <si>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</si>
  <si>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</si>
  <si>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</si>
  <si>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</si>
  <si>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</si>
  <si>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</si>
  <si>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</si>
  <si>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</si>
  <si>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</si>
  <si>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</si>
  <si>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</si>
  <si>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</si>
  <si>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</si>
  <si>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</si>
  <si>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</si>
  <si>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</si>
  <si>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</si>
  <si>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</si>
  <si>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</si>
  <si>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</si>
  <si>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</si>
  <si>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</si>
  <si>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</si>
  <si>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</si>
  <si>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</si>
  <si>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</si>
  <si>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</si>
  <si>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</si>
  <si>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</si>
  <si>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</si>
  <si>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</si>
  <si>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</si>
  <si>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</si>
  <si>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</si>
  <si>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</si>
  <si>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</si>
  <si>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</si>
  <si>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</si>
  <si>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</si>
  <si>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</si>
  <si>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</si>
  <si>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</si>
  <si>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</si>
  <si>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</si>
  <si>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</si>
  <si>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</si>
  <si>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</si>
  <si>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</si>
  <si>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</si>
  <si>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</si>
  <si>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</si>
  <si>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</si>
  <si>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</si>
  <si>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</si>
  <si>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</si>
  <si>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</si>
  <si>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</si>
  <si>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</si>
  <si>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</si>
  <si>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</si>
  <si>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</si>
  <si>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</si>
  <si>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</si>
  <si>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</si>
  <si>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</si>
  <si>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</si>
  <si>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</si>
  <si>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</si>
  <si>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</si>
  <si>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</si>
  <si>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</si>
  <si>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</si>
  <si>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</si>
  <si>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</si>
  <si>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</si>
  <si>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</si>
  <si>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</si>
  <si>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</si>
  <si>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</si>
  <si>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</si>
  <si>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</si>
  <si>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</si>
  <si>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</si>
  <si>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</si>
  <si>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</si>
  <si>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</si>
  <si>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</si>
  <si>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</si>
  <si>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</si>
  <si>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</si>
  <si>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</si>
  <si>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</si>
  <si>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</si>
  <si>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</si>
  <si>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</si>
  <si>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</si>
  <si>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</si>
  <si>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</si>
  <si>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</si>
  <si>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</si>
  <si>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</si>
  <si>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</si>
  <si>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</si>
  <si>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</si>
  <si>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</si>
  <si>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</si>
  <si>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</si>
  <si>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</si>
  <si>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</si>
  <si>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</si>
  <si>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</si>
  <si>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</si>
  <si>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</si>
  <si>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</si>
  <si>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</si>
  <si>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</si>
  <si>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</si>
  <si>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</si>
  <si>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</si>
  <si>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</si>
  <si>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</si>
  <si>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</si>
  <si>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</si>
  <si>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</si>
  <si>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</si>
  <si>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</si>
  <si>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</si>
  <si>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</si>
  <si>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</si>
  <si>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</si>
  <si>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</si>
  <si>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</si>
  <si>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</si>
  <si>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</si>
  <si>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</si>
  <si>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</si>
  <si>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</si>
  <si>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</si>
  <si>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</si>
  <si>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</si>
  <si>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</si>
  <si>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</si>
  <si>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</si>
  <si>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</si>
  <si>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</si>
  <si>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</si>
  <si>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</si>
  <si>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</si>
  <si>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</si>
  <si>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</si>
  <si>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</si>
  <si>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</si>
  <si>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</si>
  <si>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</si>
  <si>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</si>
  <si>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</si>
  <si>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</si>
  <si>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</si>
  <si>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</si>
  <si>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</si>
  <si>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</si>
  <si>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</si>
  <si>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</si>
  <si>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</si>
  <si>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</si>
  <si>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</si>
  <si>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</si>
  <si>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</si>
  <si>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</si>
  <si>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</si>
  <si>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</si>
  <si>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</si>
  <si>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</si>
  <si>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</si>
  <si>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</si>
  <si>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</si>
  <si>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</si>
  <si>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</si>
  <si>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</si>
  <si>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</si>
  <si>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</si>
  <si>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</si>
  <si>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</si>
  <si>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</si>
  <si>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</si>
  <si>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</si>
  <si>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</si>
  <si>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</si>
  <si>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</si>
  <si>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</si>
  <si>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</si>
  <si>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</si>
  <si>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</si>
  <si>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</si>
  <si>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</si>
  <si>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</si>
  <si>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</si>
  <si>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</si>
  <si>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</si>
  <si>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</si>
  <si>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</si>
  <si>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</si>
  <si>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</si>
  <si>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</si>
  <si>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</si>
  <si>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</si>
  <si>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</si>
  <si>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</si>
  <si>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</si>
  <si>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</si>
  <si>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</si>
  <si>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</si>
  <si>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</si>
  <si>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</si>
  <si>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</si>
  <si>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</si>
  <si>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</si>
  <si>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</si>
  <si>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</si>
  <si>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</si>
  <si>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</si>
  <si>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</si>
  <si>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</si>
  <si>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</si>
  <si>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</si>
  <si>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</si>
  <si>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</si>
  <si>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</si>
  <si>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</si>
  <si>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</si>
  <si>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</si>
  <si>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</si>
  <si>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</si>
  <si>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</si>
  <si>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</si>
  <si>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</si>
  <si>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</si>
  <si>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</si>
  <si>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</si>
  <si>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</si>
  <si>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</si>
  <si>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</si>
  <si>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</si>
  <si>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</si>
  <si>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</si>
  <si>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</si>
  <si>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</si>
  <si>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</si>
  <si>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</si>
  <si>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</si>
  <si>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</si>
  <si>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</si>
  <si>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</si>
  <si>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</si>
  <si>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</si>
  <si>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</si>
  <si>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</si>
  <si>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</si>
  <si>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</si>
  <si>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</si>
  <si>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</si>
  <si>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</si>
  <si>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</si>
  <si>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</si>
  <si>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</si>
  <si>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</si>
  <si>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</si>
  <si>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</si>
  <si>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</si>
  <si>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</si>
  <si>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</si>
  <si>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</si>
  <si>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</si>
  <si>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</si>
  <si>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</si>
  <si>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</si>
  <si>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</si>
  <si>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</si>
  <si>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</si>
  <si>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</si>
  <si>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</si>
  <si>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</si>
  <si>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</si>
  <si>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</si>
  <si>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</si>
  <si>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</si>
  <si>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</si>
  <si>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</si>
  <si>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</si>
  <si>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</si>
  <si>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</si>
  <si>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</si>
  <si>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</si>
  <si>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</si>
  <si>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</si>
  <si>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</si>
  <si>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</si>
  <si>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</si>
  <si>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</si>
  <si>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</si>
  <si>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</si>
  <si>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</si>
  <si>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</si>
  <si>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</si>
  <si>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</si>
  <si>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</si>
  <si>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</si>
  <si>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</si>
  <si>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</si>
  <si>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</si>
  <si>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</si>
  <si>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</si>
  <si>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</si>
  <si>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</si>
  <si>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</si>
  <si>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</si>
  <si>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</si>
  <si>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</si>
  <si>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</si>
  <si>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</si>
  <si>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</si>
  <si>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</si>
  <si>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</si>
  <si>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</si>
  <si>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</si>
  <si>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</si>
  <si>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</si>
  <si>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</si>
  <si>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</si>
  <si>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</si>
  <si>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</si>
  <si>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</si>
  <si>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</si>
  <si>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</si>
  <si>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</si>
  <si>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</si>
  <si>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</si>
  <si>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</si>
  <si>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</si>
  <si>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</si>
  <si>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</si>
  <si>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</si>
  <si>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</si>
  <si>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</si>
  <si>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</si>
  <si>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</si>
  <si>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</si>
  <si>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</si>
  <si>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</si>
  <si>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</si>
  <si>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</si>
  <si>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</si>
  <si>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</si>
  <si>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</si>
  <si>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</si>
  <si>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</si>
  <si>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</si>
  <si>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</si>
  <si>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</si>
  <si>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</si>
  <si>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</si>
  <si>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</si>
  <si>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</si>
  <si>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</si>
  <si>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</si>
  <si>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</si>
  <si>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</si>
  <si>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</si>
  <si>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</si>
  <si>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</si>
  <si>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</si>
  <si>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</si>
  <si>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</si>
  <si>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</si>
  <si>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</si>
  <si>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</si>
  <si>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</si>
  <si>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</si>
  <si>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</si>
  <si>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</si>
  <si>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</si>
  <si>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</si>
  <si>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</si>
  <si>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</si>
  <si>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</si>
  <si>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</si>
  <si>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</si>
  <si>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</si>
  <si>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</si>
  <si>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</si>
  <si>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</si>
  <si>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</si>
  <si>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</si>
  <si>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</si>
  <si>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</si>
  <si>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</si>
  <si>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</si>
  <si>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</si>
  <si>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</si>
  <si>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</si>
  <si>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</si>
  <si>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</si>
  <si>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</si>
  <si>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</si>
  <si>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</si>
  <si>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</si>
  <si>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</si>
  <si>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</si>
  <si>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</si>
  <si>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</si>
  <si>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</si>
  <si>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</si>
  <si>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</si>
  <si>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</si>
  <si>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</si>
  <si>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</si>
  <si>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</si>
  <si>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</si>
  <si>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</si>
  <si>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</si>
  <si>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</si>
  <si>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</si>
  <si>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</si>
  <si>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</si>
  <si>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</si>
  <si>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</si>
  <si>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</si>
  <si>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</si>
  <si>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</si>
  <si>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</si>
  <si>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</si>
  <si>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</si>
  <si>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</si>
  <si>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</si>
  <si>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</si>
  <si>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</si>
  <si>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</si>
  <si>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</si>
  <si>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</si>
  <si>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</si>
  <si>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</si>
  <si>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</si>
  <si>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</si>
  <si>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</si>
  <si>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</si>
  <si>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</si>
  <si>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</si>
  <si>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</si>
  <si>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</si>
  <si>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</si>
  <si>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</si>
  <si>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</si>
  <si>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</si>
  <si>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</si>
  <si>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</si>
  <si>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</si>
  <si>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</si>
  <si>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</si>
  <si>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</si>
  <si>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</si>
  <si>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</si>
  <si>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</si>
  <si>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</si>
  <si>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</si>
  <si>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</si>
  <si>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</si>
  <si>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</si>
  <si>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</si>
  <si>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</si>
  <si>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</si>
  <si>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</si>
  <si>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</si>
  <si>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</si>
  <si>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</si>
  <si>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</si>
  <si>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</si>
  <si>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</si>
  <si>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</si>
  <si>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</si>
  <si>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</si>
  <si>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</si>
  <si>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</si>
  <si>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</si>
  <si>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</si>
  <si>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</si>
  <si>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</si>
  <si>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</si>
  <si>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</si>
  <si>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</si>
  <si>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</si>
  <si>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</si>
  <si>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</si>
  <si>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</si>
  <si>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</si>
  <si>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</si>
  <si>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</si>
  <si>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</si>
  <si>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</si>
  <si>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</si>
  <si>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</si>
  <si>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</si>
  <si>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</si>
  <si>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</si>
  <si>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</si>
  <si>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</si>
  <si>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</si>
  <si>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</si>
  <si>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</si>
  <si>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</si>
  <si>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</si>
  <si>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</si>
  <si>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</si>
  <si>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</si>
  <si>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</si>
  <si>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</si>
  <si>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</si>
  <si>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</si>
  <si>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</si>
  <si>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</si>
  <si>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</si>
  <si>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</si>
  <si>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</si>
  <si>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</si>
  <si>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</si>
  <si>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</si>
  <si>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</si>
  <si>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</si>
  <si>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</si>
  <si>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</si>
  <si>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</si>
  <si>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</si>
  <si>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</si>
  <si>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</si>
  <si>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</si>
  <si>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</si>
  <si>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</si>
  <si>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</si>
  <si>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</si>
  <si>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</si>
  <si>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</si>
  <si>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</si>
  <si>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</si>
  <si>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</si>
  <si>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</si>
  <si>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</si>
  <si>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</si>
  <si>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</si>
  <si>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</si>
  <si>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</si>
  <si>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</si>
  <si>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</si>
  <si>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</si>
  <si>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</si>
  <si>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</si>
  <si>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</si>
  <si>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</si>
  <si>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</si>
  <si>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</si>
  <si>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</si>
  <si>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</si>
  <si>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</si>
  <si>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</si>
  <si>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</si>
  <si>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</si>
  <si>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</si>
  <si>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</si>
  <si>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</si>
  <si>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</si>
  <si>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</si>
  <si>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</si>
  <si>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</si>
  <si>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</si>
  <si>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</si>
  <si>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</si>
  <si>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</si>
  <si>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</si>
  <si>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</si>
  <si>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</si>
  <si>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</si>
  <si>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</si>
  <si>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</si>
  <si>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</si>
  <si>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</si>
  <si>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</si>
  <si>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</si>
  <si>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</si>
  <si>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</si>
  <si>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</si>
  <si>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</si>
  <si>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</si>
  <si>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</si>
  <si>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</si>
  <si>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</si>
  <si>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</si>
  <si>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</si>
  <si>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</si>
  <si>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</si>
  <si>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</si>
  <si>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</si>
  <si>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</si>
  <si>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</si>
  <si>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</si>
  <si>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</si>
  <si>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</si>
  <si>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</si>
  <si>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</si>
  <si>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</si>
  <si>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</si>
  <si>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</si>
  <si>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</si>
  <si>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</si>
  <si>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</si>
  <si>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</si>
  <si>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</si>
  <si>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</si>
  <si>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</si>
  <si>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</si>
  <si>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</si>
  <si>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</si>
  <si>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</si>
  <si>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</si>
  <si>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</si>
  <si>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</si>
  <si>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</si>
  <si>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</si>
  <si>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</si>
  <si>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</si>
  <si>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</si>
  <si>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</si>
  <si>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</si>
  <si>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</si>
  <si>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</si>
  <si>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</si>
  <si>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</si>
  <si>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</si>
  <si>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</si>
  <si>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</si>
  <si>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</si>
  <si>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</si>
  <si>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</si>
  <si>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</si>
  <si>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</si>
  <si>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</si>
  <si>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</si>
  <si>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</si>
  <si>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</si>
  <si>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</si>
  <si>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</si>
  <si>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</si>
  <si>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</si>
  <si>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</si>
  <si>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</si>
  <si>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</si>
  <si>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</si>
  <si>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</si>
  <si>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</si>
  <si>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</si>
  <si>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</si>
  <si>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</si>
  <si>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</si>
  <si>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</si>
  <si>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</si>
  <si>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</si>
  <si>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</si>
  <si>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</si>
  <si>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</si>
  <si>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</si>
  <si>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</si>
  <si>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</si>
  <si>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</si>
  <si>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</si>
  <si>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</si>
  <si>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</si>
  <si>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</si>
  <si>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</si>
  <si>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</si>
  <si>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</si>
  <si>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</si>
  <si>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</si>
  <si>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</si>
  <si>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</si>
  <si>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</si>
  <si>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</si>
  <si>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</si>
  <si>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</si>
  <si>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</si>
  <si>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</si>
  <si>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</si>
  <si>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</si>
  <si>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</si>
  <si>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</si>
  <si>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</si>
  <si>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</si>
  <si>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</si>
  <si>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</si>
  <si>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</si>
  <si>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</si>
  <si>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</si>
  <si>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</si>
  <si>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</si>
  <si>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</si>
  <si>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</si>
  <si>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</si>
  <si>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</si>
  <si>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</si>
  <si>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</si>
  <si>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</si>
  <si>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</si>
  <si>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</si>
  <si>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</si>
  <si>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</si>
  <si>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</si>
  <si>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</si>
  <si>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</si>
  <si>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</si>
  <si>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</si>
  <si>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</si>
  <si>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</si>
  <si>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</si>
  <si>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</si>
  <si>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</si>
  <si>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</si>
  <si>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</si>
  <si>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</si>
  <si>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</si>
  <si>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</si>
  <si>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</si>
  <si>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</si>
  <si>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</si>
  <si>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</si>
  <si>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</si>
  <si>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</si>
  <si>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</si>
  <si>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</si>
  <si>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</si>
  <si>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</si>
  <si>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</si>
  <si>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</si>
  <si>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</si>
  <si>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</si>
  <si>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</si>
  <si>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</si>
  <si>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</si>
  <si>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</si>
  <si>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</si>
  <si>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</si>
  <si>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</si>
  <si>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</si>
  <si>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</si>
  <si>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</si>
  <si>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</si>
  <si>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</si>
  <si>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</si>
  <si>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</si>
  <si>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</si>
  <si>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</si>
  <si>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</si>
  <si>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</si>
  <si>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</si>
  <si>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</si>
  <si>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</si>
  <si>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</si>
  <si>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</si>
  <si>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</si>
  <si>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</si>
  <si>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</si>
  <si>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</si>
  <si>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</si>
  <si>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</si>
  <si>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</si>
  <si>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</si>
  <si>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</si>
  <si>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</si>
  <si>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</si>
  <si>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</si>
  <si>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</si>
  <si>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</si>
  <si>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</si>
  <si>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</si>
  <si>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</si>
  <si>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</si>
  <si>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</si>
  <si>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</si>
  <si>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</si>
  <si>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</si>
  <si>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</si>
  <si>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</si>
  <si>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</si>
  <si>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</si>
  <si>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</si>
  <si>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</si>
  <si>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</si>
  <si>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</si>
  <si>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</si>
  <si>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</si>
  <si>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</si>
  <si>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</si>
  <si>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</si>
  <si>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</si>
  <si>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</si>
  <si>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</si>
  <si>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</si>
  <si>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</si>
  <si>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</si>
  <si>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</si>
  <si>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</si>
  <si>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</si>
  <si>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</si>
  <si>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</si>
  <si>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</si>
  <si>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</si>
  <si>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</si>
  <si>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</si>
  <si>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</si>
  <si>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</si>
  <si>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</si>
  <si>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</si>
  <si>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</si>
  <si>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</si>
  <si>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</si>
  <si>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</si>
  <si>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</si>
  <si>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</si>
  <si>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</si>
  <si>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</si>
  <si>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</si>
  <si>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</si>
  <si>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</si>
  <si>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</si>
  <si>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</si>
  <si>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</si>
  <si>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</si>
  <si>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</si>
  <si>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</si>
  <si>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</si>
  <si>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</si>
  <si>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</si>
  <si>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</si>
  <si>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</si>
  <si>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</si>
  <si>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</si>
  <si>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</si>
  <si>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</si>
  <si>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</si>
  <si>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</si>
  <si>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</si>
  <si>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</si>
  <si>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</si>
  <si>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</si>
  <si>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</si>
  <si>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</si>
  <si>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</si>
  <si>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</si>
  <si>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</si>
  <si>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</si>
  <si>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</si>
  <si>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</si>
  <si>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</si>
  <si>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</si>
  <si>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</si>
  <si>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</si>
  <si>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</si>
  <si>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</si>
  <si>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</si>
  <si>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</si>
  <si>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</si>
  <si>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</si>
  <si>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</si>
  <si>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</si>
  <si>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</si>
  <si>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</si>
  <si>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</si>
  <si>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</si>
  <si>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</si>
  <si>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</si>
  <si>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</si>
  <si>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</si>
  <si>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</si>
  <si>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</si>
  <si>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</si>
  <si>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</si>
  <si>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</si>
  <si>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</si>
  <si>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</si>
  <si>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</si>
  <si>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</si>
  <si>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</si>
  <si>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</si>
  <si>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</si>
  <si>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</si>
  <si>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</si>
  <si>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</si>
  <si>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</si>
  <si>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</si>
  <si>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</si>
  <si>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</si>
  <si>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</si>
  <si>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</si>
  <si>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</si>
  <si>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</si>
  <si>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</si>
  <si>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</si>
  <si>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</si>
  <si>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</si>
  <si>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</si>
  <si>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</si>
  <si>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</si>
  <si>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</si>
  <si>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</si>
  <si>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</si>
  <si>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</si>
  <si>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</si>
  <si>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</si>
  <si>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</si>
  <si>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</si>
  <si>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</si>
  <si>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</si>
  <si>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</si>
  <si>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</si>
  <si>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</si>
  <si>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</si>
  <si>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</si>
  <si>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</si>
  <si>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</si>
  <si>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</si>
  <si>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</si>
  <si>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</si>
  <si>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</si>
  <si>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</si>
  <si>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</si>
  <si>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</si>
  <si>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</si>
  <si>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</si>
  <si>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</si>
  <si>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</si>
  <si>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</si>
  <si>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</si>
  <si>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</si>
  <si>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</si>
  <si>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</si>
  <si>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</si>
  <si>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</si>
  <si>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</si>
  <si>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</si>
  <si>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</si>
  <si>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</si>
  <si>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</si>
  <si>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</si>
  <si>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</si>
  <si>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</si>
  <si>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</si>
  <si>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</si>
  <si>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</si>
  <si>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</si>
  <si>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</si>
  <si>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</si>
  <si>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</si>
  <si>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</si>
  <si>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</si>
  <si>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</si>
  <si>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</si>
  <si>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</si>
  <si>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</si>
  <si>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</si>
  <si>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</si>
  <si>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</si>
  <si>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</si>
  <si>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</si>
  <si>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</si>
  <si>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</si>
  <si>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</si>
  <si>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</si>
  <si>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</si>
  <si>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</si>
  <si>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</si>
  <si>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</si>
  <si>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</si>
  <si>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</si>
  <si>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</si>
  <si>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</si>
  <si>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</si>
  <si>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</si>
  <si>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</si>
  <si>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</si>
  <si>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</si>
  <si>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</si>
  <si>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</si>
  <si>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</si>
  <si>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</si>
  <si>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</si>
  <si>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</si>
  <si>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</si>
  <si>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</si>
  <si>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</si>
  <si>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</si>
  <si>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</si>
  <si>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</si>
  <si>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</si>
  <si>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</si>
  <si>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</si>
  <si>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</si>
  <si>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</si>
  <si>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</si>
  <si>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</si>
  <si>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</si>
  <si>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</si>
  <si>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</si>
  <si>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</si>
  <si>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</si>
  <si>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</si>
  <si>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</si>
  <si>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</si>
  <si>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</si>
  <si>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</si>
  <si>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</si>
  <si>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</si>
  <si>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</si>
  <si>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</si>
  <si>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</si>
  <si>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</si>
  <si>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</si>
  <si>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</si>
  <si>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</si>
  <si>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</si>
  <si>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</si>
  <si>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</si>
  <si>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</si>
  <si>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</si>
  <si>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</si>
  <si>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</si>
  <si>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</si>
  <si>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</si>
  <si>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</si>
  <si>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</si>
  <si>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</si>
  <si>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</si>
  <si>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</si>
  <si>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</si>
  <si>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</si>
  <si>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</si>
  <si>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</si>
  <si>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</si>
  <si>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</si>
  <si>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</si>
  <si>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</si>
  <si>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</si>
  <si>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</si>
  <si>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</si>
  <si>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</si>
  <si>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</si>
  <si>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</si>
  <si>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</si>
  <si>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</si>
  <si>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</si>
  <si>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</si>
  <si>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</si>
  <si>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</si>
  <si>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</si>
  <si>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</si>
  <si>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</si>
  <si>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</si>
  <si>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</si>
  <si>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</si>
  <si>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</si>
  <si>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</si>
  <si>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</si>
  <si>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</si>
  <si>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</si>
  <si>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</si>
  <si>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</si>
  <si>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</si>
  <si>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</si>
  <si>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</si>
  <si>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</si>
  <si>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</si>
  <si>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</si>
  <si>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</si>
  <si>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</si>
  <si>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</si>
  <si>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</si>
  <si>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</si>
  <si>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</si>
  <si>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</si>
  <si>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</si>
  <si>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</si>
  <si>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</si>
  <si>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</si>
  <si>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</si>
  <si>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</si>
  <si>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</si>
  <si>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</si>
  <si>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</si>
  <si>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</si>
  <si>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</si>
  <si>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</si>
  <si>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</si>
  <si>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</si>
  <si>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</si>
  <si>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</si>
  <si>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</si>
  <si>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</si>
  <si>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</si>
  <si>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</si>
  <si>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</si>
  <si>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</si>
  <si>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</si>
  <si>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</si>
  <si>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</si>
  <si>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</si>
  <si>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</si>
  <si>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</si>
  <si>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</si>
  <si>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</si>
  <si>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</si>
  <si>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</si>
  <si>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</si>
  <si>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</si>
  <si>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</si>
  <si>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</si>
  <si>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</si>
  <si>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</si>
  <si>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</si>
  <si>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</si>
  <si>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</si>
  <si>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</si>
  <si>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</si>
  <si>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</si>
  <si>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</si>
  <si>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</si>
  <si>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</si>
  <si>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</si>
  <si>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</si>
  <si>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</si>
  <si>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</si>
  <si>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</si>
  <si>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</si>
  <si>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</si>
  <si>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</si>
  <si>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</si>
  <si>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</si>
  <si>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</si>
  <si>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</si>
  <si>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</si>
  <si>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</si>
  <si>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</si>
  <si>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</si>
  <si>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</si>
  <si>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</si>
  <si>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</si>
  <si>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</si>
  <si>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</si>
  <si>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</si>
  <si>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</si>
  <si>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</si>
  <si>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</si>
  <si>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</si>
  <si>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</si>
  <si>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</si>
  <si>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</si>
  <si>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</si>
  <si>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</si>
  <si>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</si>
  <si>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</si>
  <si>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</si>
  <si>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</si>
  <si>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</si>
  <si>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</si>
  <si>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</si>
  <si>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</si>
  <si>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</si>
  <si>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</si>
  <si>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</si>
  <si>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</si>
  <si>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</si>
  <si>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</si>
  <si>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</si>
  <si>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</si>
  <si>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</si>
  <si>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</si>
  <si>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</si>
  <si>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</si>
  <si>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</si>
  <si>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</si>
  <si>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</si>
  <si>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</si>
  <si>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</si>
  <si>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</si>
  <si>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</si>
  <si>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</si>
  <si>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</si>
  <si>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</si>
  <si>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</si>
  <si>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</si>
  <si>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</si>
  <si>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</si>
  <si>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</si>
  <si>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</si>
  <si>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</si>
  <si>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</si>
  <si>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</si>
  <si>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</si>
  <si>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</si>
  <si>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</si>
  <si>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</si>
  <si>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</si>
  <si>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</si>
  <si>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</si>
  <si>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</si>
  <si>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</si>
  <si>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</si>
  <si>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</si>
  <si>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</si>
  <si>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</si>
  <si>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</si>
  <si>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</si>
  <si>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</si>
  <si>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</si>
  <si>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</si>
  <si>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</si>
  <si>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</si>
  <si>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</si>
  <si>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</si>
  <si>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</si>
  <si>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</si>
  <si>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</si>
  <si>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</si>
  <si>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</si>
  <si>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</si>
  <si>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</si>
  <si>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</si>
  <si>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</si>
  <si>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</si>
  <si>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</si>
  <si>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</si>
  <si>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</si>
  <si>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</si>
  <si>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</si>
  <si>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</si>
  <si>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</si>
  <si>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</si>
  <si>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</si>
  <si>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</si>
  <si>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</si>
  <si>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</si>
  <si>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</si>
  <si>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</si>
  <si>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</si>
  <si>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</si>
  <si>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</si>
  <si>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</si>
  <si>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</si>
  <si>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</si>
  <si>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</si>
  <si>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</si>
  <si>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</si>
  <si>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</si>
  <si>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</si>
  <si>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</si>
  <si>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</si>
  <si>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</si>
  <si>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</si>
  <si>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</si>
  <si>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</si>
  <si>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</si>
  <si>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</si>
  <si>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</si>
  <si>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</si>
  <si>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</si>
  <si>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</si>
  <si>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</si>
  <si>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</si>
  <si>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</si>
  <si>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</si>
  <si>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</si>
  <si>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</si>
  <si>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</si>
  <si>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</si>
  <si>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</si>
  <si>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</si>
  <si>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</si>
  <si>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</si>
  <si>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</si>
  <si>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</si>
  <si>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</si>
  <si>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</si>
  <si>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</si>
  <si>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</si>
  <si>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</si>
  <si>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</si>
  <si>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</si>
  <si>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</si>
  <si>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</si>
  <si>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</si>
  <si>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</si>
  <si>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</si>
  <si>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</si>
  <si>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</si>
  <si>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</si>
  <si>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</si>
  <si>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</si>
  <si>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</si>
  <si>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</si>
  <si>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</si>
  <si>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</si>
  <si>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</si>
  <si>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</si>
  <si>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</si>
  <si>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</si>
  <si>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</si>
  <si>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</si>
  <si>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</si>
  <si>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</si>
  <si>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</si>
  <si>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</si>
  <si>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</si>
  <si>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</si>
  <si>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</si>
  <si>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</si>
  <si>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</si>
  <si>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</si>
  <si>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</si>
  <si>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</si>
  <si>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</si>
  <si>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</si>
  <si>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</si>
  <si>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</si>
  <si>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</si>
  <si>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</si>
  <si>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</si>
  <si>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</si>
  <si>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</si>
  <si>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</si>
  <si>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</si>
  <si>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</si>
  <si>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</si>
  <si>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</si>
  <si>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</si>
  <si>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</si>
  <si>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</si>
  <si>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</si>
  <si>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</si>
  <si>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</si>
  <si>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</si>
  <si>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</si>
  <si>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</si>
  <si>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</si>
  <si>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</si>
  <si>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</si>
  <si>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</si>
  <si>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</si>
  <si>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</si>
  <si>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</si>
  <si>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</si>
  <si>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</si>
  <si>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</si>
  <si>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</si>
  <si>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</si>
  <si>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</si>
  <si>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</si>
  <si>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</si>
  <si>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</si>
  <si>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</si>
  <si>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</si>
  <si>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</si>
  <si>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</si>
  <si>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</si>
  <si>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</si>
  <si>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</si>
  <si>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</si>
  <si>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</si>
  <si>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</si>
  <si>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</si>
  <si>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</si>
  <si>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</si>
  <si>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</si>
  <si>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</si>
  <si>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</si>
  <si>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</si>
  <si>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</si>
  <si>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</si>
  <si>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</si>
  <si>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</si>
  <si>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</si>
  <si>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</si>
  <si>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</si>
  <si>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</si>
  <si>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</si>
  <si>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</si>
  <si>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</si>
  <si>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</si>
  <si>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</si>
  <si>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</si>
  <si>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</si>
  <si>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</si>
  <si>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</si>
  <si>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</si>
  <si>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</si>
  <si>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</si>
  <si>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</si>
  <si>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</si>
  <si>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</si>
  <si>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</si>
  <si>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</si>
  <si>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</si>
  <si>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</si>
  <si>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</si>
  <si>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</si>
  <si>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</si>
  <si>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</si>
  <si>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</si>
  <si>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</si>
  <si>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</si>
  <si>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</si>
  <si>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</si>
  <si>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</si>
  <si>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</si>
  <si>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</si>
  <si>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</si>
  <si>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</si>
  <si>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</si>
  <si>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</si>
  <si>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</si>
  <si>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</si>
  <si>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</si>
  <si>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</si>
  <si>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</si>
  <si>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</si>
  <si>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</si>
  <si>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</si>
  <si>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</si>
  <si>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</si>
  <si>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</si>
  <si>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</si>
  <si>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</si>
  <si>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</si>
  <si>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</si>
  <si>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</si>
  <si>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</si>
  <si>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</si>
  <si>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</si>
  <si>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</si>
  <si>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</si>
  <si>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</si>
  <si>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</si>
  <si>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</si>
  <si>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</si>
  <si>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</si>
  <si>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</si>
  <si>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</si>
  <si>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</si>
  <si>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</si>
  <si>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</si>
  <si>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</si>
  <si>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</si>
  <si>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</si>
  <si>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</si>
  <si>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</si>
  <si>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</si>
  <si>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</si>
  <si>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</si>
  <si>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</si>
  <si>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</si>
  <si>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</si>
  <si>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</si>
  <si>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</si>
  <si>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</si>
  <si>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</si>
  <si>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</si>
  <si>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</si>
  <si>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</si>
  <si>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</si>
  <si>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</si>
  <si>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</si>
  <si>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</si>
  <si>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</si>
  <si>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</si>
  <si>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</si>
  <si>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</si>
  <si>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</si>
  <si>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</si>
  <si>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</si>
  <si>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</si>
  <si>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</si>
  <si>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</si>
  <si>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</si>
  <si>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</si>
  <si>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</si>
  <si>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</si>
  <si>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</si>
  <si>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</si>
  <si>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</si>
  <si>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</si>
  <si>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</si>
  <si>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</si>
  <si>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</si>
  <si>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</si>
  <si>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</si>
  <si>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</si>
  <si>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</si>
  <si>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</si>
  <si>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</si>
  <si>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</si>
  <si>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</si>
  <si>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</si>
  <si>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</si>
  <si>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</si>
  <si>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</si>
  <si>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</si>
  <si>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</si>
  <si>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</si>
  <si>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</si>
  <si>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</si>
  <si>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</si>
  <si>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</si>
  <si>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</si>
  <si>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</si>
  <si>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</si>
  <si>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</si>
  <si>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</si>
  <si>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</si>
  <si>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</si>
  <si>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</si>
  <si>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</si>
  <si>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</si>
  <si>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</si>
  <si>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</si>
  <si>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</si>
  <si>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</si>
  <si>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</si>
  <si>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</si>
  <si>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</si>
  <si>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</si>
  <si>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</si>
  <si>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</si>
  <si>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</si>
  <si>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</si>
  <si>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</si>
  <si>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</si>
  <si>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</si>
  <si>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</si>
  <si>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</si>
  <si>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</si>
  <si>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</si>
  <si>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</si>
  <si>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</si>
  <si>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</si>
  <si>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</si>
  <si>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</si>
  <si>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</si>
  <si>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</si>
  <si>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</si>
  <si>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</si>
  <si>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</si>
  <si>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</si>
  <si>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</si>
  <si>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</si>
  <si>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</si>
  <si>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</si>
  <si>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</si>
  <si>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</si>
  <si>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</si>
  <si>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</si>
  <si>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</si>
  <si>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</si>
  <si>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</si>
  <si>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</si>
  <si>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</si>
  <si>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</si>
  <si>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</si>
  <si>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</si>
  <si>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</si>
  <si>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</si>
  <si>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</si>
  <si>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</si>
  <si>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</si>
  <si>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</si>
  <si>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</si>
  <si>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</si>
  <si>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</si>
  <si>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</si>
  <si>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</si>
  <si>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</si>
  <si>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</si>
  <si>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</si>
  <si>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</si>
  <si>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</si>
  <si>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</si>
  <si>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</si>
  <si>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</si>
  <si>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</si>
  <si>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</si>
  <si>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</si>
  <si>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</si>
  <si>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</si>
  <si>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</si>
  <si>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</si>
  <si>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</si>
  <si>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</si>
  <si>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</si>
  <si>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</si>
  <si>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</si>
  <si>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</si>
  <si>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</si>
  <si>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</si>
  <si>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</si>
  <si>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</si>
  <si>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</si>
  <si>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</si>
  <si>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</si>
  <si>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</si>
  <si>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</si>
  <si>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</si>
  <si>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</si>
  <si>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</si>
  <si>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</si>
  <si>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</si>
  <si>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</si>
  <si>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</si>
  <si>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</si>
  <si>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</si>
  <si>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</si>
  <si>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</si>
  <si>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</si>
  <si>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</si>
  <si>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</si>
  <si>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</si>
  <si>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</si>
  <si>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</si>
  <si>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</si>
  <si>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</si>
  <si>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</si>
  <si>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</si>
  <si>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</si>
  <si>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</si>
  <si>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</si>
  <si>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</si>
  <si>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</si>
  <si>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</si>
  <si>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</si>
  <si>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</si>
  <si>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</si>
  <si>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</si>
  <si>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</si>
  <si>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</si>
  <si>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</si>
  <si>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</si>
  <si>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</si>
  <si>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</si>
  <si>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</si>
  <si>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</si>
  <si>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</si>
  <si>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</si>
  <si>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</si>
  <si>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</si>
  <si>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</si>
  <si>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</si>
  <si>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</si>
  <si>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</si>
  <si>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</si>
  <si>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</si>
  <si>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</si>
  <si>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</si>
  <si>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</si>
  <si>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</si>
  <si>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</si>
  <si>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</si>
  <si>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</si>
  <si>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</si>
  <si>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</si>
  <si>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</si>
  <si>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</si>
  <si>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</si>
  <si>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</si>
  <si>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</si>
  <si>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</si>
  <si>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</si>
  <si>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</si>
  <si>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</si>
  <si>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</si>
  <si>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</si>
  <si>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</si>
  <si>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</si>
  <si>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</si>
  <si>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</si>
  <si>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</si>
  <si>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</si>
  <si>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</si>
  <si>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</si>
  <si>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</si>
  <si>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</si>
  <si>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</si>
  <si>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</si>
  <si>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</si>
  <si>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</si>
  <si>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</si>
  <si>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</si>
  <si>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</si>
  <si>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</si>
  <si>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</si>
  <si>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</si>
  <si>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</si>
  <si>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</si>
  <si>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</si>
  <si>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</si>
  <si>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</si>
  <si>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</si>
  <si>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</si>
  <si>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</si>
  <si>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</si>
  <si>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</si>
  <si>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</si>
  <si>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</si>
  <si>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</si>
  <si>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</si>
  <si>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</si>
  <si>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</si>
  <si>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</si>
  <si>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</si>
  <si>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</si>
  <si>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</si>
  <si>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</si>
  <si>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</si>
  <si>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</si>
  <si>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</si>
  <si>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</si>
  <si>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</si>
  <si>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</si>
  <si>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</si>
  <si>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</si>
  <si>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</si>
  <si>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</si>
  <si>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</si>
  <si>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</si>
  <si>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</si>
  <si>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</si>
  <si>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</si>
  <si>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</si>
  <si>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</si>
  <si>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</si>
  <si>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</si>
  <si>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</si>
  <si>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</si>
  <si>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</si>
  <si>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</si>
  <si>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</si>
  <si>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</si>
  <si>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</si>
  <si>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</si>
  <si>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</si>
  <si>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</si>
  <si>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</si>
  <si>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</si>
  <si>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</si>
  <si>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</si>
  <si>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</si>
  <si>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</si>
  <si>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</si>
  <si>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</si>
  <si>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</si>
  <si>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</si>
  <si>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</si>
  <si>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</si>
  <si>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</si>
  <si>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</si>
  <si>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</si>
  <si>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</si>
  <si>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</si>
  <si>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</si>
  <si>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</si>
  <si>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</si>
  <si>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</si>
  <si>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</si>
  <si>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</si>
  <si>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</si>
  <si>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</si>
  <si>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</si>
  <si>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</si>
  <si>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</si>
  <si>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</si>
  <si>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</si>
  <si>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</si>
  <si>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</si>
  <si>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</si>
  <si>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</si>
  <si>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</si>
  <si>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</si>
  <si>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</si>
  <si>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</si>
  <si>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</si>
  <si>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</si>
  <si>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</si>
  <si>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</si>
  <si>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</si>
  <si>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</si>
  <si>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</si>
  <si>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</si>
  <si>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</si>
  <si>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</si>
  <si>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</si>
  <si>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</si>
  <si>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</si>
  <si>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</si>
  <si>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</si>
  <si>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</si>
  <si>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</si>
  <si>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</si>
  <si>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</si>
  <si>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</si>
  <si>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</si>
  <si>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</si>
  <si>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</si>
  <si>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</si>
  <si>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</si>
  <si>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</si>
  <si>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</si>
  <si>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</si>
  <si>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</si>
  <si>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</si>
  <si>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</si>
  <si>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</si>
  <si>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</si>
  <si>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</si>
  <si>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</si>
  <si>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</si>
  <si>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</si>
  <si>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</si>
  <si>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</si>
  <si>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</si>
  <si>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</si>
  <si>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</si>
  <si>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</si>
  <si>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</si>
  <si>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</si>
  <si>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</si>
  <si>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</si>
  <si>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</si>
  <si>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</si>
  <si>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</si>
  <si>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</si>
  <si>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</si>
  <si>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</si>
  <si>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</si>
  <si>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</si>
  <si>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</si>
  <si>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</si>
  <si>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</si>
  <si>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</si>
  <si>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</si>
  <si>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</si>
  <si>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</si>
  <si>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</si>
  <si>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</si>
  <si>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</si>
  <si>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</si>
  <si>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</si>
  <si>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</si>
  <si>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</si>
  <si>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</si>
  <si>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</si>
  <si>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</si>
  <si>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</si>
  <si>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</si>
  <si>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</si>
  <si>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</si>
  <si>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</si>
  <si>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</si>
  <si>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</si>
  <si>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</si>
  <si>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</si>
  <si>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</si>
  <si>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</si>
  <si>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</si>
  <si>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</si>
  <si>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</si>
  <si>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</si>
  <si>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</si>
  <si>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</si>
  <si>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</si>
  <si>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</si>
  <si>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</si>
  <si>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</si>
  <si>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</si>
  <si>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</si>
  <si>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</si>
  <si>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</si>
  <si>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</si>
  <si>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</si>
  <si>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</si>
  <si>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</si>
  <si>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</si>
  <si>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</si>
  <si>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</si>
  <si>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</si>
  <si>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</si>
  <si>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</si>
  <si>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</si>
  <si>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</si>
  <si>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</si>
  <si>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</si>
  <si>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</si>
  <si>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</si>
  <si>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</si>
  <si>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</si>
  <si>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</si>
  <si>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</si>
  <si>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</si>
  <si>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</si>
  <si>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</si>
  <si>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</si>
  <si>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</si>
  <si>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</si>
  <si>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</si>
  <si>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</si>
  <si>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</si>
  <si>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</si>
  <si>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</si>
  <si>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</si>
  <si>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</si>
  <si>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</si>
  <si>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</si>
  <si>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</si>
  <si>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</si>
  <si>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</si>
  <si>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</si>
  <si>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</si>
  <si>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</si>
  <si>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</si>
  <si>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</si>
  <si>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</si>
  <si>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</si>
  <si>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</si>
  <si>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</si>
  <si>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</si>
  <si>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</si>
  <si>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</si>
  <si>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</si>
  <si>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</si>
  <si>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</si>
  <si>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</si>
  <si>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</si>
  <si>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</si>
  <si>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</si>
  <si>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</si>
  <si>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</si>
  <si>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</si>
  <si>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</si>
  <si>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</si>
  <si>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</si>
  <si>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</si>
  <si>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</si>
  <si>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</si>
  <si>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</si>
  <si>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</si>
  <si>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</si>
  <si>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</si>
  <si>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</si>
  <si>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</si>
  <si>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</si>
  <si>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</si>
  <si>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</si>
  <si>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</si>
  <si>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</si>
  <si>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</si>
  <si>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</si>
  <si>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</si>
  <si>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</si>
  <si>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</si>
  <si>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</si>
  <si>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</si>
  <si>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</si>
  <si>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</si>
  <si>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</si>
  <si>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</si>
  <si>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</si>
  <si>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</si>
  <si>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</si>
  <si>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</si>
  <si>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</si>
  <si>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</si>
  <si>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</si>
  <si>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</si>
  <si>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</si>
  <si>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</si>
  <si>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</si>
  <si>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</si>
  <si>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</si>
  <si>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</si>
  <si>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</si>
  <si>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</si>
  <si>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</si>
  <si>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</si>
  <si>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</si>
  <si>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</si>
  <si>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</si>
  <si>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</si>
  <si>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</si>
  <si>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</si>
  <si>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</si>
  <si>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</si>
  <si>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</si>
  <si>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</si>
  <si>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</si>
  <si>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</si>
  <si>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</si>
  <si>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</si>
  <si>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</si>
  <si>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</si>
  <si>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</si>
  <si>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</si>
  <si>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</si>
  <si>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</si>
  <si>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</si>
  <si>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</si>
  <si>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</si>
  <si>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</si>
  <si>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</si>
  <si>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</si>
  <si>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</si>
  <si>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</si>
  <si>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</si>
  <si>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</si>
  <si>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</si>
  <si>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</si>
  <si>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</si>
  <si>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</si>
  <si>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</si>
  <si>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</si>
  <si>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</si>
  <si>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</si>
  <si>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</si>
  <si>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</si>
  <si>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</si>
  <si>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</si>
  <si>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</si>
  <si>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</si>
  <si>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</si>
  <si>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</si>
  <si>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</si>
  <si>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</si>
  <si>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</si>
  <si>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</si>
  <si>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</si>
  <si>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</si>
  <si>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</si>
  <si>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</si>
  <si>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</si>
  <si>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</si>
  <si>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</si>
  <si>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</si>
  <si>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</si>
  <si>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</si>
  <si>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</si>
  <si>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</si>
  <si>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</si>
  <si>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</si>
  <si>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</si>
  <si>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</si>
  <si>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</si>
  <si>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</si>
  <si>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</si>
  <si>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</si>
  <si>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</si>
  <si>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</si>
  <si>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</si>
  <si>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</si>
  <si>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</si>
  <si>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</si>
  <si>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</si>
  <si>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</si>
  <si>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</si>
  <si>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</si>
  <si>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</si>
  <si>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</si>
  <si>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</si>
  <si>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</si>
  <si>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</si>
  <si>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</si>
  <si>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</si>
  <si>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</si>
  <si>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</si>
  <si>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</si>
  <si>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</si>
  <si>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</si>
  <si>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</si>
  <si>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</si>
  <si>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</si>
  <si>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</si>
  <si>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</si>
  <si>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</si>
  <si>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</si>
  <si>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</si>
  <si>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</si>
  <si>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</si>
  <si>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</si>
  <si>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</si>
  <si>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</si>
  <si>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</si>
  <si>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</si>
  <si>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</si>
  <si>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</si>
  <si>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</si>
  <si>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</si>
  <si>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</si>
  <si>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</si>
  <si>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</si>
  <si>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</si>
  <si>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</si>
  <si>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</si>
  <si>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</si>
  <si>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</si>
  <si>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</si>
  <si>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</si>
  <si>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</si>
  <si>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</si>
  <si>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</si>
  <si>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</si>
  <si>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</si>
  <si>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</si>
  <si>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</si>
  <si>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</si>
  <si>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</si>
  <si>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</si>
  <si>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</si>
  <si>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</si>
  <si>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</si>
  <si>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</si>
  <si>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</si>
  <si>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</si>
  <si>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</si>
  <si>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</si>
  <si>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</si>
  <si>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</si>
  <si>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</si>
  <si>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</si>
  <si>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</si>
  <si>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</si>
  <si>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</si>
  <si>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</si>
  <si>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</si>
  <si>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</si>
  <si>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</si>
  <si>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</si>
  <si>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</si>
  <si>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</si>
  <si>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</si>
  <si>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</si>
  <si>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</si>
  <si>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</si>
  <si>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</si>
  <si>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</si>
  <si>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</si>
  <si>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</si>
  <si>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</si>
  <si>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</si>
  <si>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</si>
  <si>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</si>
  <si>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</si>
  <si>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</si>
  <si>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</si>
  <si>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</si>
  <si>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</si>
  <si>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</si>
  <si>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</si>
  <si>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</si>
  <si>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</si>
  <si>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</si>
  <si>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</si>
  <si>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</si>
  <si>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</si>
  <si>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</si>
  <si>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</si>
  <si>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</si>
  <si>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</si>
  <si>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</si>
  <si>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</si>
  <si>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</si>
  <si>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</si>
  <si>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</si>
  <si>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</si>
  <si>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</si>
  <si>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</si>
  <si>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</si>
  <si>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</si>
  <si>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</si>
  <si>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</si>
  <si>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</si>
  <si>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</si>
  <si>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</si>
  <si>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</si>
  <si>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</si>
  <si>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</si>
  <si>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</si>
  <si>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</si>
  <si>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</si>
  <si>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</si>
  <si>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</si>
  <si>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</si>
  <si>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</si>
  <si>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</si>
  <si>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</si>
  <si>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</si>
  <si>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</si>
  <si>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</si>
  <si>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</si>
  <si>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</si>
  <si>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</si>
  <si>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</si>
  <si>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</si>
  <si>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</si>
  <si>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</si>
  <si>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</si>
  <si>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</si>
  <si>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</si>
  <si>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</si>
  <si>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</si>
  <si>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</si>
  <si>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</si>
  <si>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</si>
  <si>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</si>
  <si>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</si>
  <si>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</si>
  <si>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</si>
  <si>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</si>
  <si>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</si>
  <si>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</si>
  <si>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</si>
  <si>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</si>
  <si>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</si>
  <si>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</si>
  <si>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</si>
  <si>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</si>
  <si>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</si>
  <si>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</si>
  <si>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</si>
  <si>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</si>
  <si>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</si>
  <si>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</si>
  <si>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</si>
  <si>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</si>
  <si>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</si>
  <si>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</si>
  <si>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</si>
  <si>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</si>
  <si>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</si>
  <si>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</si>
  <si>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</si>
  <si>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</si>
  <si>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</si>
  <si>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</si>
  <si>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</si>
  <si>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</si>
  <si>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</si>
  <si>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</si>
  <si>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</si>
  <si>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</si>
  <si>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</si>
  <si>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</si>
  <si>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</si>
  <si>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</si>
  <si>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</si>
  <si>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</si>
  <si>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</si>
  <si>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</si>
  <si>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</si>
  <si>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</si>
  <si>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</si>
  <si>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</si>
  <si>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</si>
  <si>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</si>
  <si>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</si>
  <si>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</si>
  <si>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</si>
  <si>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</si>
  <si>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</si>
  <si>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</si>
  <si>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</si>
  <si>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</si>
  <si>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</si>
  <si>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</si>
  <si>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</si>
  <si>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</si>
  <si>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</si>
  <si>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</si>
  <si>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</si>
  <si>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</si>
  <si>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</si>
  <si>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</si>
  <si>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</si>
  <si>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</si>
  <si>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</si>
  <si>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</si>
  <si>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</si>
  <si>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</si>
  <si>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</si>
  <si>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</si>
  <si>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</si>
  <si>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</si>
  <si>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</si>
  <si>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</si>
  <si>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</si>
  <si>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</si>
  <si>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</si>
  <si>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</si>
  <si>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</si>
  <si>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</si>
  <si>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</si>
  <si>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</si>
  <si>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</si>
  <si>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</si>
  <si>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</si>
  <si>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</si>
  <si>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</si>
  <si>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</si>
  <si>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</si>
  <si>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</si>
  <si>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</si>
  <si>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</si>
  <si>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</si>
  <si>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</si>
  <si>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</si>
  <si>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</si>
  <si>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</si>
  <si>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</si>
  <si>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</si>
  <si>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</si>
  <si>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</si>
  <si>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</si>
  <si>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</si>
  <si>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</si>
  <si>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</si>
  <si>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</si>
  <si>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</si>
  <si>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</si>
  <si>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</si>
  <si>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</si>
  <si>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</si>
  <si>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</si>
  <si>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</si>
  <si>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</si>
  <si>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</si>
  <si>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</si>
  <si>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</si>
  <si>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</si>
  <si>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</si>
  <si>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</si>
  <si>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</si>
  <si>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</si>
  <si>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</si>
  <si>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</si>
  <si>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</si>
  <si>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</si>
  <si>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</si>
  <si>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</si>
  <si>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</si>
  <si>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</si>
  <si>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</si>
  <si>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</si>
  <si>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</si>
  <si>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</si>
  <si>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</si>
  <si>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</si>
  <si>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</si>
  <si>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</si>
  <si>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</si>
  <si>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</si>
  <si>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</si>
  <si>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</si>
  <si>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</si>
  <si>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</si>
  <si>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</si>
  <si>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</si>
  <si>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</si>
  <si>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</si>
  <si>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</si>
  <si>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</si>
  <si>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</si>
  <si>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</si>
  <si>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</si>
  <si>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</si>
  <si>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</si>
  <si>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</si>
  <si>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</si>
  <si>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</si>
  <si>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</si>
  <si>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</si>
  <si>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</si>
  <si>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</si>
  <si>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</si>
  <si>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</si>
  <si>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</si>
  <si>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</si>
  <si>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</si>
  <si>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</si>
  <si>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</si>
  <si>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</si>
  <si>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</si>
  <si>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</si>
  <si>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</si>
  <si>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</si>
  <si>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</si>
  <si>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</si>
  <si>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</si>
  <si>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</si>
  <si>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</si>
  <si>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</si>
  <si>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</si>
  <si>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</si>
  <si>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</si>
  <si>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</si>
  <si>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</si>
  <si>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</si>
  <si>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</si>
  <si>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</si>
  <si>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</si>
  <si>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</si>
  <si>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</si>
  <si>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</si>
  <si>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</si>
  <si>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</si>
  <si>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</si>
  <si>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</si>
  <si>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</si>
  <si>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</si>
  <si>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</si>
  <si>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</si>
  <si>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</si>
  <si>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</si>
  <si>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</si>
  <si>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</si>
  <si>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</si>
  <si>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</si>
  <si>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</si>
  <si>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</si>
  <si>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</si>
  <si>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</si>
  <si>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</si>
  <si>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</si>
  <si>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</si>
  <si>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</si>
  <si>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</si>
  <si>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</si>
  <si>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</si>
  <si>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</si>
  <si>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</si>
  <si>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</si>
  <si>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</si>
  <si>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</si>
  <si>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</si>
  <si>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</si>
  <si>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</si>
  <si>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</si>
  <si>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</si>
  <si>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</si>
  <si>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</si>
  <si>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</si>
  <si>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</si>
  <si>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</si>
  <si>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</si>
  <si>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</si>
  <si>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</si>
  <si>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</si>
  <si>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</si>
  <si>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</si>
  <si>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</si>
  <si>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</si>
  <si>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</si>
  <si>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</si>
  <si>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</si>
  <si>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</si>
  <si>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</si>
  <si>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</si>
  <si>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</si>
  <si>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</si>
  <si>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</si>
  <si>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</si>
  <si>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</si>
  <si>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</si>
  <si>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</si>
  <si>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</si>
  <si>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</si>
  <si>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</si>
  <si>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</si>
  <si>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</si>
  <si>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</si>
  <si>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</si>
  <si>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</si>
  <si>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</si>
  <si>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</si>
  <si>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</si>
  <si>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</si>
  <si>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</si>
  <si>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</si>
  <si>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</si>
  <si>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</si>
  <si>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</si>
  <si>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</si>
  <si>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</si>
  <si>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</si>
  <si>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</si>
  <si>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</si>
  <si>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</si>
  <si>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</si>
  <si>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</si>
  <si>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</si>
  <si>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</si>
  <si>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</si>
  <si>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</si>
  <si>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</si>
  <si>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</si>
  <si>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</si>
  <si>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</si>
  <si>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</si>
  <si>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</si>
  <si>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</si>
  <si>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</si>
  <si>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</si>
  <si>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</si>
  <si>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</si>
  <si>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</si>
  <si>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</si>
  <si>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</si>
  <si>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</si>
  <si>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</si>
  <si>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</si>
  <si>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</si>
  <si>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</si>
  <si>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</si>
  <si>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</si>
  <si>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</si>
  <si>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</si>
  <si>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</si>
  <si>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</si>
  <si>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</si>
  <si>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</si>
  <si>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</si>
  <si>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</si>
  <si>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</si>
  <si>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</si>
  <si>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</si>
  <si>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</si>
  <si>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</si>
  <si>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</si>
  <si>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</si>
  <si>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</si>
  <si>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</si>
  <si>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</si>
  <si>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</si>
  <si>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</si>
  <si>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</si>
  <si>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</si>
  <si>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</si>
  <si>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</si>
  <si>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</si>
  <si>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</si>
  <si>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</si>
  <si>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</si>
  <si>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</si>
  <si>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</si>
  <si>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</si>
  <si>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</si>
  <si>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</si>
  <si>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</si>
  <si>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</si>
  <si>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</si>
  <si>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</si>
  <si>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</si>
  <si>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</si>
  <si>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</si>
  <si>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</si>
  <si>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</si>
  <si>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</si>
  <si>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</si>
  <si>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</si>
  <si>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</si>
  <si>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</si>
  <si>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</si>
  <si>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</si>
  <si>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</si>
  <si>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</si>
  <si>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</si>
  <si>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</si>
  <si>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</si>
  <si>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</si>
  <si>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</si>
  <si>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</si>
  <si>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</si>
  <si>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</si>
  <si>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</si>
  <si>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</si>
  <si>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</si>
  <si>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</si>
  <si>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</si>
  <si>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</si>
  <si>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</si>
  <si>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</si>
  <si>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</si>
  <si>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</si>
  <si>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</si>
  <si>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</si>
  <si>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</si>
  <si>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</si>
  <si>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</si>
  <si>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</si>
  <si>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</si>
  <si>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</si>
  <si>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</si>
  <si>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</si>
  <si>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</si>
  <si>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</si>
  <si>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</si>
  <si>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</si>
  <si>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</si>
  <si>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</si>
  <si>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</si>
  <si>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</si>
  <si>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</si>
  <si>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</si>
  <si>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</si>
  <si>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</si>
  <si>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</si>
  <si>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</si>
  <si>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</si>
  <si>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</si>
  <si>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</si>
  <si>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</si>
  <si>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</si>
  <si>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</si>
  <si>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</si>
  <si>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</si>
  <si>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</si>
  <si>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</si>
  <si>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</si>
  <si>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</si>
  <si>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</si>
  <si>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</si>
  <si>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</si>
  <si>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</si>
  <si>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</si>
  <si>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</si>
  <si>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</si>
  <si>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</si>
  <si>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</si>
  <si>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</si>
  <si>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</si>
  <si>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</si>
  <si>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</si>
  <si>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</si>
  <si>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</si>
  <si>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</si>
  <si>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</si>
  <si>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</si>
  <si>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</si>
  <si>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</si>
  <si>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</si>
  <si>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</si>
  <si>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</si>
  <si>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</si>
  <si>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</si>
  <si>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</si>
  <si>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</si>
  <si>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</si>
  <si>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</si>
  <si>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</si>
  <si>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</si>
  <si>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</si>
  <si>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</si>
  <si>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</si>
  <si>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</si>
  <si>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</si>
  <si>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</si>
  <si>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</si>
  <si>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</si>
  <si>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</si>
  <si>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</si>
  <si>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</si>
  <si>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</si>
  <si>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</si>
  <si>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</si>
  <si>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</si>
  <si>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</si>
  <si>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</si>
  <si>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</si>
  <si>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</si>
  <si>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</si>
  <si>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</si>
  <si>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</si>
  <si>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</si>
  <si>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</si>
  <si>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</si>
  <si>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</si>
  <si>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</si>
  <si>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</si>
  <si>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</si>
  <si>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</si>
  <si>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</si>
  <si>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</si>
  <si>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</si>
  <si>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</si>
  <si>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</si>
  <si>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</si>
  <si>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</si>
  <si>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</si>
  <si>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</si>
  <si>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</si>
  <si>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</si>
  <si>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</si>
  <si>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</si>
  <si>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</si>
  <si>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</si>
  <si>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</si>
  <si>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</si>
  <si>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</si>
  <si>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</si>
  <si>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</si>
  <si>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</si>
  <si>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</si>
  <si>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</si>
  <si>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</si>
  <si>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</si>
  <si>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</si>
  <si>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</si>
  <si>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</si>
  <si>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</si>
  <si>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</si>
  <si>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</si>
  <si>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</si>
  <si>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</si>
  <si>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</si>
  <si>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</si>
  <si>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</si>
  <si>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</si>
  <si>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</si>
  <si>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</si>
  <si>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</si>
  <si>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</si>
  <si>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</si>
  <si>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</si>
  <si>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</si>
  <si>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</si>
  <si>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</si>
  <si>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</si>
  <si>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</si>
  <si>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</si>
  <si>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</si>
  <si>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</si>
  <si>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</si>
  <si>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</si>
  <si>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</si>
  <si>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</si>
  <si>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</si>
  <si>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</si>
  <si>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</si>
  <si>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</si>
  <si>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</si>
  <si>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</si>
  <si>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</si>
  <si>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</si>
  <si>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</si>
  <si>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</si>
  <si>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</si>
  <si>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</si>
  <si>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</si>
  <si>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</si>
  <si>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</si>
  <si>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</si>
  <si>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</si>
  <si>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</si>
  <si>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</si>
  <si>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</si>
  <si>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</si>
  <si>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</si>
  <si>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</si>
  <si>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</si>
  <si>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</si>
  <si>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</si>
  <si>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</si>
  <si>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</si>
  <si>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</si>
  <si>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</si>
  <si>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</si>
  <si>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</si>
  <si>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</si>
  <si>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</si>
  <si>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</si>
  <si>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</si>
  <si>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</si>
  <si>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</si>
  <si>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</si>
  <si>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</si>
  <si>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</si>
  <si>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</si>
  <si>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</si>
  <si>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</si>
  <si>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</si>
  <si>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</si>
  <si>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</si>
  <si>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</si>
  <si>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</si>
  <si>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</si>
  <si>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</si>
  <si>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</si>
  <si>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</si>
  <si>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</si>
  <si>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</si>
  <si>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</si>
  <si>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</si>
  <si>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</si>
  <si>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</si>
  <si>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</si>
  <si>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</si>
  <si>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</si>
  <si>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</si>
  <si>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</si>
  <si>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</si>
  <si>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</si>
  <si>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</si>
  <si>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</si>
  <si>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</si>
  <si>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</si>
  <si>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</si>
  <si>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</si>
  <si>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</si>
  <si>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</si>
  <si>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</si>
  <si>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</si>
  <si>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</si>
  <si>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</si>
  <si>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</si>
  <si>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</si>
  <si>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</si>
  <si>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</si>
  <si>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</si>
  <si>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</si>
  <si>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</si>
  <si>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</si>
  <si>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</si>
  <si>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</si>
  <si>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</si>
  <si>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</si>
  <si>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</si>
  <si>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</si>
  <si>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</si>
  <si>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</si>
  <si>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</si>
  <si>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</si>
  <si>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</si>
  <si>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</si>
  <si>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</si>
  <si>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</si>
  <si>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</si>
  <si>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</si>
  <si>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</si>
  <si>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</si>
  <si>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</si>
  <si>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</si>
  <si>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</si>
  <si>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</si>
  <si>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</si>
  <si>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</si>
  <si>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</si>
  <si>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</si>
  <si>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</si>
  <si>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</si>
  <si>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</si>
  <si>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</si>
  <si>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</si>
  <si>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</si>
  <si>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</si>
  <si>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</si>
  <si>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</si>
  <si>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</si>
  <si>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</si>
  <si>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</si>
  <si>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</si>
  <si>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</si>
  <si>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</si>
  <si>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</si>
  <si>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</si>
  <si>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</si>
  <si>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</si>
  <si>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</si>
  <si>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</si>
  <si>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</si>
  <si>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</si>
  <si>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</si>
  <si>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</si>
  <si>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</si>
  <si>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</si>
  <si>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</si>
  <si>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</si>
  <si>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</si>
  <si>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</si>
  <si>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</si>
  <si>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</si>
  <si>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</si>
  <si>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</si>
  <si>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</si>
  <si>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</si>
  <si>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</si>
  <si>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</si>
  <si>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</si>
  <si>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</si>
  <si>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</si>
  <si>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</si>
  <si>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</si>
  <si>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</si>
  <si>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</si>
  <si>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</si>
  <si>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</si>
  <si>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</si>
  <si>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</si>
  <si>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</si>
  <si>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</si>
  <si>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</si>
  <si>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</si>
  <si>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</si>
  <si>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</si>
  <si>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</si>
  <si>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</si>
  <si>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</si>
  <si>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</si>
  <si>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</si>
  <si>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</si>
  <si>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</si>
  <si>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</si>
  <si>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</si>
  <si>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</si>
  <si>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</si>
  <si>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</si>
  <si>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</si>
  <si>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</si>
  <si>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</si>
  <si>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</si>
  <si>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</si>
  <si>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</si>
  <si>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</si>
  <si>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</si>
  <si>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</si>
  <si>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</si>
  <si>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</si>
  <si>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</si>
  <si>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</si>
  <si>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</si>
  <si>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</si>
  <si>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</si>
  <si>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</si>
  <si>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</si>
  <si>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</si>
  <si>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</si>
  <si>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</si>
  <si>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</si>
  <si>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</si>
  <si>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</si>
  <si>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</si>
  <si>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</si>
  <si>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</si>
  <si>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</si>
  <si>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</si>
  <si>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</si>
  <si>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</si>
  <si>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</si>
  <si>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</si>
  <si>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</si>
  <si>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</si>
  <si>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</si>
  <si>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</si>
  <si>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</si>
  <si>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</si>
  <si>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</si>
  <si>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</si>
  <si>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</si>
  <si>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</si>
  <si>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</si>
  <si>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</si>
  <si>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</si>
  <si>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</si>
  <si>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</si>
  <si>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</si>
  <si>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</si>
  <si>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</si>
  <si>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</si>
  <si>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</si>
  <si>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</si>
  <si>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</si>
  <si>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</si>
  <si>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</si>
  <si>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</si>
  <si>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</si>
  <si>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</si>
  <si>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</si>
  <si>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</si>
  <si>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</si>
  <si>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</si>
  <si>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</si>
  <si>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</si>
  <si>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</si>
  <si>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</si>
  <si>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</si>
  <si>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</si>
  <si>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</si>
  <si>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</si>
  <si>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</si>
  <si>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</si>
  <si>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</si>
  <si>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</si>
  <si>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</si>
  <si>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</si>
  <si>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</si>
  <si>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</si>
  <si>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</si>
  <si>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</si>
  <si>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</si>
  <si>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</si>
  <si>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</si>
  <si>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</si>
  <si>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</si>
  <si>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</si>
  <si>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</si>
  <si>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</si>
  <si>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</si>
  <si>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</si>
  <si>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</si>
  <si>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</si>
  <si>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</si>
  <si>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</si>
  <si>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</si>
  <si>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</si>
  <si>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</si>
  <si>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</si>
  <si>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</si>
  <si>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</si>
  <si>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</si>
  <si>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</si>
  <si>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</si>
  <si>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</si>
  <si>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</si>
  <si>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</si>
  <si>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</si>
  <si>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</si>
  <si>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</si>
  <si>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</si>
  <si>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</si>
  <si>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</si>
  <si>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</si>
  <si>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</si>
  <si>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</si>
  <si>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</si>
  <si>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</si>
  <si>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</si>
  <si>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</si>
  <si>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</si>
  <si>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</si>
  <si>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</si>
  <si>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</si>
  <si>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</si>
  <si>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</si>
  <si>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</si>
  <si>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</si>
  <si>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</si>
  <si>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</si>
  <si>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</si>
  <si>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</si>
  <si>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</si>
  <si>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</si>
  <si>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</si>
  <si>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</si>
  <si>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</si>
  <si>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</si>
  <si>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</si>
  <si>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</si>
  <si>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</si>
  <si>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</si>
  <si>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</si>
  <si>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</si>
  <si>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</si>
  <si>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</si>
  <si>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</si>
  <si>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</si>
  <si>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</si>
  <si>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</si>
  <si>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</si>
  <si>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</si>
  <si>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</si>
  <si>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</si>
  <si>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</si>
  <si>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</si>
  <si>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</si>
  <si>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</si>
  <si>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</si>
  <si>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</si>
  <si>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</si>
  <si>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</si>
  <si>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</si>
  <si>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</si>
  <si>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</si>
  <si>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</si>
  <si>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</si>
  <si>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</si>
  <si>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</si>
  <si>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</si>
  <si>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</si>
  <si>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</si>
  <si>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</si>
  <si>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</si>
  <si>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</si>
  <si>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</si>
  <si>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</si>
  <si>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</si>
  <si>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</si>
  <si>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</si>
  <si>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</si>
  <si>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</si>
  <si>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</si>
  <si>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</si>
  <si>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</si>
  <si>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</si>
  <si>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</si>
  <si>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</si>
  <si>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</si>
  <si>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</si>
  <si>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</si>
  <si>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</si>
  <si>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</si>
  <si>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</si>
  <si>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</si>
  <si>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</si>
  <si>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</si>
  <si>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</si>
  <si>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</si>
  <si>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</si>
  <si>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</si>
  <si>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</si>
  <si>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</si>
  <si>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</si>
  <si>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</si>
  <si>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</si>
  <si>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</si>
  <si>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</si>
  <si>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</si>
  <si>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</si>
  <si>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</si>
  <si>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</si>
  <si>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</si>
  <si>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</si>
  <si>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</si>
  <si>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</si>
  <si>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</si>
  <si>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</si>
  <si>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</si>
  <si>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</si>
  <si>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</si>
  <si>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</si>
  <si>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</si>
  <si>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</si>
  <si>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</si>
  <si>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</si>
  <si>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</si>
  <si>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</si>
  <si>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</si>
  <si>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</si>
  <si>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</si>
  <si>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</si>
  <si>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</si>
  <si>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</si>
  <si>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</si>
  <si>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</si>
  <si>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</si>
  <si>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</si>
  <si>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</si>
  <si>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</si>
  <si>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</si>
  <si>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</si>
  <si>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</si>
  <si>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</si>
  <si>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</si>
  <si>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</si>
  <si>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</si>
  <si>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</si>
  <si>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</si>
  <si>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</si>
  <si>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</si>
  <si>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</si>
  <si>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</si>
  <si>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</si>
  <si>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</si>
  <si>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</si>
  <si>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</si>
  <si>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</si>
  <si>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</si>
  <si>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</si>
  <si>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</si>
  <si>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</si>
  <si>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</si>
  <si>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</si>
  <si>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</si>
  <si>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</si>
  <si>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</si>
  <si>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</si>
  <si>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</si>
  <si>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</si>
  <si>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</si>
  <si>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</si>
  <si>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</si>
  <si>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</si>
  <si>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</si>
  <si>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</si>
  <si>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</si>
  <si>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</si>
  <si>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</si>
  <si>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</si>
  <si>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</si>
  <si>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</si>
  <si>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</si>
  <si>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</si>
  <si>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</si>
  <si>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</si>
  <si>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</si>
  <si>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</si>
  <si>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</si>
  <si>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</si>
  <si>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</si>
  <si>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</si>
  <si>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</si>
  <si>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</si>
  <si>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</si>
  <si>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</si>
  <si>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</si>
  <si>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</si>
  <si>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</si>
  <si>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</si>
  <si>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</si>
  <si>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</si>
  <si>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</si>
  <si>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</si>
  <si>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</si>
  <si>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</si>
  <si>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</si>
  <si>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</si>
  <si>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</si>
  <si>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</si>
  <si>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</si>
  <si>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</si>
  <si>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</si>
  <si>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</si>
  <si>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</si>
  <si>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</si>
  <si>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</si>
  <si>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</si>
  <si>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</si>
  <si>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</si>
  <si>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</si>
  <si>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</si>
  <si>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</si>
  <si>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</si>
  <si>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</si>
  <si>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</si>
  <si>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</si>
  <si>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</si>
  <si>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</si>
  <si>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</si>
  <si>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</si>
  <si>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</si>
  <si>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</si>
  <si>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</si>
  <si>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</si>
  <si>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</si>
  <si>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</si>
  <si>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</si>
  <si>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</si>
  <si>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</si>
  <si>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</si>
  <si>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</si>
  <si>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</si>
  <si>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</si>
  <si>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</si>
  <si>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</si>
  <si>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</si>
  <si>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</si>
  <si>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</si>
  <si>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</si>
  <si>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</si>
  <si>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</si>
  <si>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</si>
  <si>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</si>
  <si>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</si>
  <si>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</si>
  <si>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</si>
  <si>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</si>
  <si>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</si>
  <si>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</si>
  <si>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</si>
  <si>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</si>
  <si>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</si>
  <si>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</si>
  <si>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</si>
  <si>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</si>
  <si>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</si>
  <si>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</si>
  <si>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</si>
  <si>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</si>
  <si>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</si>
  <si>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</si>
  <si>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</si>
  <si>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</si>
  <si>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</si>
  <si>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</si>
  <si>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</si>
  <si>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</si>
  <si>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</si>
  <si>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</si>
  <si>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</si>
  <si>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</si>
  <si>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</si>
  <si>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</si>
  <si>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</si>
  <si>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</si>
  <si>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</si>
  <si>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</si>
  <si>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</si>
  <si>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</si>
  <si>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</si>
  <si>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</si>
  <si>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</si>
  <si>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</si>
  <si>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</si>
  <si>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</si>
  <si>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</si>
  <si>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</si>
  <si>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</si>
  <si>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</si>
  <si>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</si>
  <si>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</si>
  <si>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</si>
  <si>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</si>
  <si>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</si>
  <si>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</si>
  <si>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</si>
  <si>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</si>
  <si>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</si>
  <si>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</si>
  <si>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</si>
  <si>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</si>
  <si>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</si>
  <si>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</si>
  <si>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</si>
  <si>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</si>
  <si>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</si>
  <si>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</si>
  <si>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</si>
  <si>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</si>
  <si>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</si>
  <si>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</si>
  <si>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</si>
  <si>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</si>
  <si>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</si>
  <si>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</si>
  <si>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</si>
  <si>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</si>
  <si>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</si>
  <si>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</si>
  <si>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</si>
  <si>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</si>
  <si>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</si>
  <si>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</si>
  <si>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</si>
  <si>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</si>
  <si>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</si>
  <si>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</si>
  <si>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</si>
  <si>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</si>
  <si>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</si>
  <si>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</si>
  <si>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</si>
  <si>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</si>
  <si>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</si>
  <si>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</si>
  <si>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</si>
  <si>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</si>
  <si>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</si>
  <si>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</si>
  <si>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</si>
  <si>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</si>
  <si>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</si>
  <si>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</si>
  <si>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</si>
  <si>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</si>
  <si>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</si>
  <si>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</si>
  <si>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</si>
  <si>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</si>
  <si>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</si>
  <si>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</si>
  <si>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</si>
  <si>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</si>
  <si>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</si>
  <si>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</si>
  <si>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</si>
  <si>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</si>
  <si>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</si>
  <si>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</si>
  <si>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</si>
  <si>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</si>
  <si>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</si>
  <si>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</si>
  <si>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</si>
  <si>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</si>
  <si>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</si>
  <si>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</si>
  <si>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</si>
  <si>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</si>
  <si>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</si>
  <si>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</si>
  <si>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</si>
  <si>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</si>
  <si>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</si>
  <si>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</si>
  <si>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</si>
  <si>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</si>
  <si>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</si>
  <si>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</si>
  <si>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</si>
  <si>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</si>
  <si>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</si>
  <si>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</si>
  <si>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</si>
  <si>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</si>
  <si>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</si>
  <si>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</si>
  <si>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</si>
  <si>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</si>
  <si>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</si>
  <si>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</si>
  <si>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</si>
  <si>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</si>
  <si>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</si>
  <si>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</si>
  <si>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</si>
  <si>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</si>
  <si>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</si>
  <si>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</si>
  <si>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</si>
  <si>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</si>
  <si>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</si>
  <si>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</si>
  <si>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</si>
  <si>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</si>
  <si>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</si>
  <si>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</si>
  <si>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</si>
  <si>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</si>
  <si>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</si>
  <si>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</si>
  <si>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</si>
  <si>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</si>
  <si>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</si>
  <si>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</si>
  <si>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</si>
  <si>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</si>
  <si>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</si>
  <si>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</si>
  <si>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</si>
  <si>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</si>
  <si>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</si>
  <si>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</si>
  <si>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</si>
  <si>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</si>
  <si>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</si>
  <si>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</si>
  <si>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</si>
  <si>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</si>
  <si>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</si>
  <si>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</si>
  <si>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</si>
  <si>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</si>
  <si>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</si>
  <si>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</si>
  <si>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</si>
  <si>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</si>
  <si>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</si>
  <si>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</si>
  <si>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</si>
  <si>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</si>
  <si>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</si>
  <si>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</si>
  <si>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</si>
  <si>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</si>
  <si>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</si>
  <si>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</si>
  <si>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</si>
  <si>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</si>
  <si>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</si>
  <si>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</si>
  <si>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</si>
  <si>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</si>
  <si>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</si>
  <si>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</si>
  <si>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</si>
  <si>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</si>
  <si>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</si>
  <si>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</si>
  <si>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</si>
  <si>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</si>
  <si>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</si>
  <si>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</si>
  <si>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</si>
  <si>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</si>
  <si>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</si>
  <si>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</si>
  <si>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</si>
  <si>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</si>
  <si>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</si>
  <si>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</si>
  <si>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</si>
  <si>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</si>
  <si>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</si>
  <si>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</si>
  <si>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</si>
  <si>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</si>
  <si>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</si>
  <si>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</si>
  <si>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</si>
  <si>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</si>
  <si>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</si>
  <si>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</si>
  <si>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</si>
  <si>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</si>
  <si>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</si>
  <si>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</si>
  <si>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</si>
  <si>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</si>
  <si>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</si>
  <si>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</si>
  <si>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</si>
  <si>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</si>
  <si>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</si>
  <si>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</si>
  <si>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</si>
  <si>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</si>
  <si>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</si>
  <si>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</si>
  <si>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</si>
  <si>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</si>
  <si>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</si>
  <si>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</si>
  <si>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</si>
  <si>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</si>
  <si>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</si>
  <si>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</si>
  <si>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</si>
  <si>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</si>
  <si>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</si>
  <si>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</si>
  <si>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</si>
  <si>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</si>
  <si>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</si>
  <si>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</si>
  <si>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</si>
  <si>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</si>
  <si>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</si>
  <si>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</si>
  <si>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</si>
  <si>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</si>
  <si>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</si>
  <si>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</si>
  <si>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</si>
  <si>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</si>
  <si>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</si>
  <si>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</si>
  <si>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</si>
  <si>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</si>
  <si>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</si>
  <si>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</si>
  <si>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</si>
  <si>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</si>
  <si>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</si>
  <si>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</si>
  <si>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</si>
  <si>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</si>
  <si>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</si>
  <si>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</si>
  <si>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</si>
  <si>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</si>
  <si>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</si>
  <si>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</si>
  <si>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</si>
  <si>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</si>
  <si>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</si>
  <si>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</si>
  <si>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</si>
  <si>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</si>
  <si>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</si>
  <si>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</si>
  <si>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</si>
  <si>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</si>
  <si>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</si>
  <si>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</si>
  <si>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</si>
  <si>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</si>
  <si>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</si>
  <si>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</si>
  <si>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</si>
  <si>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</si>
  <si>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</si>
  <si>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</si>
  <si>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</si>
  <si>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</si>
  <si>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</si>
  <si>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</si>
  <si>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</si>
  <si>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</si>
  <si>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</si>
  <si>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</si>
  <si>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</si>
  <si>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</si>
  <si>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</si>
  <si>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</si>
  <si>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</si>
  <si>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</si>
  <si>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</si>
  <si>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</si>
  <si>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</si>
  <si>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</si>
  <si>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</si>
  <si>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</si>
  <si>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</si>
  <si>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</si>
  <si>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</si>
  <si>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</si>
  <si>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</si>
  <si>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</si>
  <si>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</si>
  <si>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</si>
  <si>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</si>
  <si>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</si>
  <si>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</si>
  <si>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</si>
  <si>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</si>
  <si>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</si>
  <si>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</si>
  <si>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</si>
  <si>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</si>
  <si>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</si>
  <si>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</si>
  <si>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</si>
  <si>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</si>
  <si>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</si>
  <si>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</si>
  <si>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</si>
  <si>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</si>
  <si>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</si>
  <si>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</si>
  <si>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</si>
  <si>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</si>
  <si>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</si>
  <si>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</si>
  <si>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</si>
  <si>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</si>
  <si>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</si>
  <si>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</si>
  <si>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</si>
  <si>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</si>
  <si>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</si>
  <si>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</si>
  <si>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</si>
  <si>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</si>
  <si>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</si>
  <si>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</si>
  <si>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</si>
  <si>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</si>
  <si>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</si>
  <si>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</si>
  <si>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</si>
  <si>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</si>
  <si>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</si>
  <si>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</si>
  <si>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</si>
  <si>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</si>
  <si>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</si>
  <si>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</si>
  <si>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</si>
  <si>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</si>
  <si>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</si>
  <si>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</si>
  <si>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</si>
  <si>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</si>
  <si>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</si>
  <si>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</si>
  <si>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</si>
  <si>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</si>
  <si>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</si>
  <si>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</si>
  <si>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</si>
  <si>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</si>
  <si>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</si>
  <si>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</si>
  <si>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</si>
  <si>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</si>
  <si>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</si>
  <si>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</si>
  <si>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</si>
  <si>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</si>
  <si>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</si>
  <si>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</si>
  <si>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</si>
  <si>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</si>
  <si>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</si>
  <si>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</si>
  <si>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</si>
  <si>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</si>
  <si>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</si>
  <si>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</si>
  <si>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</si>
  <si>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</si>
  <si>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</si>
  <si>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</si>
  <si>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</si>
  <si>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</si>
  <si>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</si>
  <si>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</si>
  <si>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</si>
  <si>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</si>
  <si>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</si>
  <si>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</si>
  <si>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</si>
  <si>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</si>
  <si>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</si>
  <si>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</si>
  <si>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</si>
  <si>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</si>
  <si>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</si>
  <si>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</si>
  <si>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</si>
  <si>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</si>
  <si>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</si>
  <si>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</si>
  <si>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</si>
  <si>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</si>
  <si>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</si>
  <si>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</si>
  <si>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</si>
  <si>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</si>
  <si>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</si>
  <si>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</si>
  <si>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</si>
  <si>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</si>
  <si>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</si>
  <si>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</si>
  <si>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</si>
  <si>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</si>
  <si>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</si>
  <si>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</si>
  <si>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</si>
  <si>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</si>
  <si>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</si>
  <si>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</si>
  <si>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</si>
  <si>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</si>
  <si>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</si>
  <si>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</si>
  <si>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</si>
  <si>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</si>
  <si>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</si>
  <si>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</si>
  <si>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</si>
  <si>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</si>
  <si>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</si>
  <si>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</si>
  <si>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</si>
  <si>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</si>
  <si>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</si>
  <si>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</si>
  <si>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</si>
  <si>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</si>
  <si>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</si>
  <si>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</si>
  <si>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</si>
  <si>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</si>
  <si>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</si>
  <si>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</si>
  <si>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</si>
  <si>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</si>
  <si>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</si>
  <si>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</si>
  <si>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</si>
  <si>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</si>
  <si>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</si>
  <si>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</si>
  <si>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</si>
  <si>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</si>
  <si>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</si>
  <si>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</si>
  <si>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</si>
  <si>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</si>
  <si>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</si>
  <si>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</si>
  <si>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</si>
  <si>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</si>
  <si>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</si>
  <si>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</si>
  <si>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</si>
  <si>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</si>
  <si>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</si>
  <si>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</si>
  <si>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</si>
  <si>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</si>
  <si>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</si>
  <si>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</si>
  <si>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</si>
  <si>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</si>
  <si>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</si>
  <si>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</si>
  <si>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</si>
  <si>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</si>
  <si>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</si>
  <si>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</si>
  <si>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</si>
  <si>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</si>
  <si>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</si>
  <si>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</si>
  <si>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</si>
  <si>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</si>
  <si>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</si>
  <si>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</si>
  <si>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</si>
  <si>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</si>
  <si>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</si>
  <si>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</si>
  <si>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</si>
  <si>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</si>
  <si>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</si>
  <si>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</si>
  <si>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</si>
  <si>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</si>
  <si>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</si>
  <si>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</si>
  <si>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</si>
  <si>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</si>
  <si>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</si>
  <si>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</si>
  <si>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</si>
  <si>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</si>
  <si>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</si>
  <si>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</si>
  <si>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</si>
  <si>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</si>
  <si>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</si>
  <si>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</si>
  <si>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</si>
  <si>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</si>
  <si>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</si>
  <si>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</si>
  <si>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</si>
  <si>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</si>
  <si>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</si>
  <si>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</si>
  <si>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</si>
  <si>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</si>
  <si>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</si>
  <si>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</si>
  <si>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</si>
  <si>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</si>
  <si>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</si>
  <si>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</si>
  <si>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</si>
  <si>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</si>
  <si>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</si>
  <si>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</si>
  <si>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</si>
  <si>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</si>
  <si>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</si>
  <si>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</si>
  <si>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</si>
  <si>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</si>
  <si>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</si>
  <si>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</si>
  <si>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</si>
  <si>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</si>
  <si>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</si>
  <si>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</si>
  <si>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</si>
  <si>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</si>
  <si>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</si>
  <si>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</si>
  <si>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</si>
  <si>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</si>
  <si>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</si>
  <si>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</si>
  <si>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</si>
  <si>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</si>
  <si>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</si>
  <si>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</si>
  <si>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</si>
  <si>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</si>
  <si>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</si>
  <si>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</si>
  <si>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</si>
  <si>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</si>
  <si>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</si>
  <si>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</si>
  <si>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</si>
  <si>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</si>
  <si>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</si>
  <si>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</si>
  <si>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</si>
  <si>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</si>
  <si>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</si>
  <si>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</si>
  <si>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</si>
  <si>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</si>
  <si>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</si>
  <si>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</si>
  <si>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</si>
  <si>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</si>
  <si>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</si>
  <si>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</si>
  <si>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</si>
  <si>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</si>
  <si>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</si>
  <si>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</si>
  <si>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</si>
  <si>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</si>
  <si>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</si>
  <si>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</si>
  <si>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</si>
  <si>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</si>
  <si>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</si>
  <si>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</si>
  <si>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</si>
  <si>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</si>
  <si>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</si>
  <si>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</si>
  <si>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</si>
  <si>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</si>
  <si>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</si>
  <si>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</si>
  <si>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</si>
  <si>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</si>
  <si>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</si>
  <si>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</si>
  <si>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</si>
  <si>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</si>
  <si>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</si>
  <si>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</si>
  <si>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</si>
  <si>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</si>
  <si>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</si>
  <si>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</si>
  <si>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</si>
  <si>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</si>
  <si>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</si>
  <si>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</si>
  <si>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</si>
  <si>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</si>
  <si>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</si>
  <si>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</si>
  <si>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</si>
  <si>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</si>
  <si>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</si>
  <si>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</si>
  <si>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</si>
  <si>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</si>
  <si>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</si>
  <si>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</si>
  <si>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</si>
  <si>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</si>
  <si>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</si>
  <si>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</si>
  <si>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</si>
  <si>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</si>
  <si>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</si>
  <si>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</si>
  <si>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</si>
  <si>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</si>
  <si>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</si>
  <si>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</si>
  <si>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</si>
  <si>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</si>
  <si>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</si>
  <si>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</si>
  <si>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</si>
  <si>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</si>
  <si>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</si>
  <si>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</si>
  <si>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</si>
  <si>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</si>
  <si>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</si>
  <si>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</si>
  <si>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</si>
  <si>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</si>
  <si>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</si>
  <si>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</si>
  <si>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</si>
  <si>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</si>
  <si>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</si>
  <si>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</si>
  <si>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</si>
  <si>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</si>
  <si>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</si>
  <si>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</si>
  <si>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</si>
  <si>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</si>
  <si>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</si>
  <si>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</si>
  <si>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</si>
  <si>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</si>
  <si>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</si>
  <si>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</si>
  <si>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</si>
  <si>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</si>
  <si>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</si>
  <si>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</si>
  <si>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</si>
  <si>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</si>
  <si>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</si>
  <si>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</si>
  <si>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</si>
  <si>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</si>
  <si>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</si>
  <si>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</si>
  <si>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</si>
  <si>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</si>
  <si>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</si>
  <si>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</si>
  <si>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</si>
  <si>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</si>
  <si>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</si>
  <si>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</si>
  <si>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</si>
  <si>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</si>
  <si>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</si>
  <si>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</si>
  <si>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</si>
  <si>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</si>
  <si>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</si>
  <si>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</si>
  <si>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</si>
  <si>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</si>
  <si>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</si>
  <si>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</si>
  <si>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</si>
  <si>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</si>
  <si>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</si>
  <si>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</si>
  <si>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</si>
  <si>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</si>
  <si>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</si>
  <si>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</si>
  <si>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</si>
  <si>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</si>
  <si>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</si>
  <si>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</si>
  <si>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</si>
  <si>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</si>
  <si>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</si>
  <si>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</si>
  <si>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</si>
  <si>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</si>
  <si>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</si>
  <si>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</si>
  <si>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</si>
  <si>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</si>
  <si>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</si>
  <si>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</si>
  <si>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</si>
  <si>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</si>
  <si>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</si>
  <si>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</si>
  <si>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</si>
  <si>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</si>
  <si>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</si>
  <si>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</si>
  <si>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</si>
  <si>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</si>
  <si>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</si>
  <si>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</si>
  <si>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</si>
  <si>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</si>
  <si>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</si>
  <si>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</si>
  <si>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</si>
  <si>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</si>
  <si>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</si>
  <si>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</si>
  <si>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</si>
  <si>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</si>
  <si>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</si>
  <si>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</si>
  <si>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</si>
  <si>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</si>
  <si>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</si>
  <si>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</si>
  <si>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</si>
  <si>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</si>
  <si>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</si>
  <si>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</si>
  <si>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</si>
  <si>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</si>
  <si>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</si>
  <si>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</si>
  <si>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</si>
  <si>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</si>
  <si>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</si>
  <si>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</si>
  <si>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</si>
  <si>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</si>
  <si>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</si>
  <si>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</si>
  <si>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</si>
  <si>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</si>
  <si>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</si>
  <si>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</si>
  <si>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</si>
  <si>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</si>
  <si>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</si>
  <si>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</si>
  <si>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</si>
  <si>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</si>
  <si>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</si>
  <si>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</si>
  <si>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</si>
  <si>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</si>
  <si>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</si>
  <si>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</si>
  <si>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</si>
  <si>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</si>
  <si>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</si>
  <si>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</si>
  <si>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</si>
  <si>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</si>
  <si>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</si>
  <si>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</si>
  <si>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</si>
  <si>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</si>
  <si>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</si>
  <si>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</si>
  <si>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</si>
  <si>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</si>
  <si>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</si>
  <si>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</si>
  <si>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</si>
  <si>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</si>
  <si>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</si>
  <si>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</si>
  <si>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</si>
  <si>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</si>
  <si>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</si>
  <si>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</si>
  <si>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</si>
  <si>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</si>
  <si>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</si>
  <si>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</si>
  <si>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</si>
  <si>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</si>
  <si>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</si>
  <si>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</si>
  <si>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</si>
  <si>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</si>
  <si>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</si>
  <si>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</si>
  <si>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</si>
  <si>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</si>
  <si>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</si>
  <si>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</si>
  <si>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</si>
  <si>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</si>
  <si>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</si>
  <si>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</si>
  <si>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</si>
  <si>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</si>
  <si>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</si>
  <si>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</si>
  <si>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</si>
  <si>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</si>
  <si>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</si>
  <si>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</si>
  <si>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</si>
  <si>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</si>
  <si>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</si>
  <si>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</si>
  <si>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</si>
  <si>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</si>
  <si>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</si>
  <si>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</si>
  <si>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</si>
  <si>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</si>
  <si>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</si>
  <si>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</si>
  <si>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</si>
  <si>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</si>
  <si>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</si>
  <si>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</si>
  <si>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</si>
  <si>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</si>
  <si>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</si>
  <si>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</si>
  <si>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</si>
  <si>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</si>
  <si>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</si>
  <si>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</si>
  <si>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</si>
  <si>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</si>
  <si>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</si>
  <si>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</si>
  <si>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</si>
  <si>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</si>
  <si>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</si>
  <si>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</si>
  <si>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</si>
  <si>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</si>
  <si>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</si>
  <si>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</si>
  <si>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</si>
  <si>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</si>
  <si>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</si>
  <si>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</si>
  <si>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</si>
  <si>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</si>
  <si>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</si>
  <si>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</si>
  <si>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</si>
  <si>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</si>
  <si>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</si>
  <si>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</si>
  <si>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</si>
  <si>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</si>
  <si>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</si>
  <si>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</si>
  <si>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</si>
  <si>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</si>
  <si>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</si>
  <si>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</si>
  <si>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</si>
  <si>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</si>
  <si>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</si>
  <si>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</si>
  <si>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</si>
  <si>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</si>
  <si>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</si>
  <si>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</si>
  <si>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</si>
  <si>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</si>
  <si>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</si>
  <si>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</si>
  <si>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</si>
  <si>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</si>
  <si>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</si>
  <si>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</si>
  <si>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</si>
  <si>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</si>
  <si>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</si>
  <si>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</si>
  <si>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</si>
  <si>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</si>
  <si>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</si>
  <si>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</si>
  <si>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</si>
  <si>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</si>
  <si>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</si>
  <si>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</si>
  <si>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</si>
  <si>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</si>
  <si>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</si>
  <si>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</si>
  <si>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</si>
  <si>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</si>
  <si>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</si>
  <si>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</si>
  <si>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</si>
  <si>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</si>
  <si>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</si>
  <si>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</si>
  <si>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</si>
  <si>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</si>
  <si>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</si>
  <si>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</si>
  <si>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</si>
  <si>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</si>
  <si>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</si>
  <si>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</si>
  <si>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</si>
  <si>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</si>
  <si>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</si>
  <si>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</si>
  <si>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</si>
  <si>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</si>
  <si>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</si>
  <si>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</si>
  <si>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</si>
  <si>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</si>
  <si>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</si>
  <si>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</si>
  <si>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</si>
  <si>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</si>
  <si>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</si>
  <si>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</si>
  <si>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</si>
  <si>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</si>
  <si>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</si>
  <si>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</si>
  <si>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</si>
  <si>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</si>
  <si>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</si>
  <si>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</si>
  <si>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</si>
  <si>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</si>
  <si>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</si>
  <si>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</si>
  <si>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</si>
  <si>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</si>
  <si>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</si>
  <si>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</si>
  <si>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</si>
  <si>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</si>
  <si>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</si>
  <si>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</si>
  <si>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</si>
  <si>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</si>
  <si>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</si>
  <si>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</si>
  <si>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</si>
  <si>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</si>
  <si>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</si>
  <si>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</si>
  <si>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</si>
  <si>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</si>
  <si>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</si>
  <si>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</si>
  <si>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</si>
  <si>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</si>
  <si>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</si>
  <si>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</si>
  <si>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</si>
  <si>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</si>
  <si>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</si>
  <si>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</si>
  <si>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</si>
  <si>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</si>
  <si>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</si>
  <si>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</si>
  <si>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</si>
  <si>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</si>
  <si>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</si>
  <si>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</si>
  <si>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</si>
  <si>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</si>
  <si>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</si>
  <si>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</si>
  <si>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</si>
  <si>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</si>
  <si>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</si>
  <si>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</si>
  <si>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</si>
  <si>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</si>
  <si>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</si>
  <si>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</si>
  <si>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</si>
  <si>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</si>
  <si>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</si>
  <si>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</si>
  <si>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</si>
  <si>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</si>
  <si>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</si>
  <si>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</si>
  <si>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</si>
  <si>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</si>
  <si>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</si>
  <si>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</si>
  <si>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</si>
  <si>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</si>
  <si>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</si>
  <si>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</si>
  <si>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</si>
  <si>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</si>
  <si>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</si>
  <si>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</si>
  <si>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</si>
  <si>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</si>
  <si>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</si>
  <si>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</si>
  <si>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</si>
  <si>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</si>
  <si>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</si>
  <si>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</si>
  <si>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</si>
  <si>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</si>
  <si>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</si>
  <si>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</si>
  <si>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</si>
  <si>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</si>
  <si>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</si>
  <si>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</si>
  <si>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</si>
  <si>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</si>
  <si>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</si>
  <si>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</si>
  <si>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</si>
  <si>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</si>
  <si>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</si>
  <si>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</si>
  <si>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</si>
  <si>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</si>
  <si>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</si>
  <si>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</si>
  <si>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</si>
  <si>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</si>
  <si>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</si>
  <si>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</si>
  <si>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</si>
  <si>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</si>
  <si>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</si>
  <si>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</si>
  <si>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</si>
  <si>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</si>
  <si>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</si>
  <si>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</si>
  <si>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</si>
  <si>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</si>
  <si>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</si>
  <si>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</si>
  <si>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</si>
  <si>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</si>
  <si>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</si>
  <si>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</si>
  <si>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</si>
  <si>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</si>
  <si>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</si>
  <si>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</si>
  <si>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</si>
  <si>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</si>
  <si>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</si>
  <si>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</si>
  <si>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</si>
  <si>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</si>
  <si>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</si>
  <si>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</si>
  <si>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</si>
  <si>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</si>
  <si>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</si>
  <si>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</si>
  <si>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</si>
  <si>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</si>
  <si>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</si>
  <si>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</si>
  <si>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</si>
  <si>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</si>
  <si>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</si>
  <si>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</si>
  <si>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</si>
  <si>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</si>
  <si>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</si>
  <si>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</si>
  <si>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</si>
  <si>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</si>
  <si>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</si>
  <si>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</si>
  <si>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</si>
  <si>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</si>
  <si>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</si>
  <si>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</si>
  <si>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</si>
  <si>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</si>
  <si>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</si>
  <si>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</si>
  <si>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</si>
  <si>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</si>
  <si>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</si>
  <si>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</si>
  <si>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</si>
  <si>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</si>
  <si>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</si>
  <si>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</si>
  <si>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</si>
  <si>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</si>
  <si>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</si>
  <si>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</si>
  <si>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</si>
  <si>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</si>
  <si>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</si>
  <si>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</si>
  <si>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</si>
  <si>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</si>
  <si>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</si>
  <si>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</si>
  <si>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</si>
  <si>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</si>
  <si>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</si>
  <si>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</si>
  <si>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</si>
  <si>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</si>
  <si>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</si>
  <si>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</si>
  <si>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</si>
  <si>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</si>
  <si>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</si>
  <si>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</si>
  <si>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</si>
  <si>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</si>
  <si>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</si>
  <si>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</si>
  <si>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</si>
  <si>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</si>
  <si>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</si>
  <si>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</si>
  <si>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</si>
  <si>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</si>
  <si>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</si>
  <si>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</si>
  <si>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</si>
  <si>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</si>
  <si>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</si>
  <si>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</si>
  <si>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</si>
  <si>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</si>
  <si>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</si>
  <si>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</si>
  <si>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</si>
  <si>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</si>
  <si>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</si>
  <si>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</si>
  <si>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</si>
  <si>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</si>
  <si>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</si>
  <si>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</si>
  <si>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</si>
  <si>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</si>
  <si>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</si>
  <si>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</si>
  <si>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</si>
  <si>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</si>
  <si>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</si>
  <si>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</si>
  <si>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</si>
  <si>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</si>
  <si>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</si>
  <si>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</si>
  <si>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</si>
  <si>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</si>
  <si>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</si>
  <si>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</si>
  <si>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</si>
  <si>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</si>
  <si>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</si>
  <si>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</si>
  <si>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</si>
  <si>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</si>
  <si>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</si>
  <si>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</si>
  <si>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</si>
  <si>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</si>
  <si>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</si>
  <si>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</si>
  <si>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</si>
  <si>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</si>
  <si>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</si>
  <si>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</si>
  <si>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</si>
  <si>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</si>
  <si>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</si>
  <si>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</si>
  <si>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</si>
  <si>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</si>
  <si>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</si>
  <si>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</si>
  <si>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</si>
  <si>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</si>
  <si>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</si>
  <si>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</si>
  <si>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</si>
  <si>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</si>
  <si>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</si>
  <si>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</si>
  <si>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</si>
  <si>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</si>
  <si>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</si>
  <si>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</si>
  <si>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</si>
  <si>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</si>
  <si>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</si>
  <si>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</si>
  <si>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</si>
  <si>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</si>
  <si>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</si>
  <si>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</si>
  <si>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</si>
  <si>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</si>
  <si>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</si>
  <si>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</si>
  <si>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</si>
  <si>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</si>
  <si>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</si>
  <si>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</si>
  <si>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</si>
  <si>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</si>
  <si>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</si>
  <si>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</si>
  <si>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</si>
  <si>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</si>
  <si>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</si>
  <si>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</si>
  <si>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</si>
  <si>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</si>
  <si>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</si>
  <si>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</si>
  <si>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</si>
  <si>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</si>
  <si>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</si>
  <si>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</si>
  <si>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</si>
  <si>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</si>
  <si>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</si>
  <si>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</si>
  <si>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</si>
  <si>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</si>
  <si>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</si>
  <si>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</si>
  <si>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</si>
  <si>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</si>
  <si>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</si>
  <si>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</si>
  <si>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</si>
  <si>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</si>
  <si>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</si>
  <si>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</si>
  <si>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</si>
  <si>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</si>
  <si>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</si>
  <si>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</si>
  <si>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</si>
  <si>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</si>
  <si>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</si>
  <si>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</si>
  <si>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</si>
  <si>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</si>
  <si>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</si>
  <si>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</si>
  <si>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</si>
  <si>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</si>
  <si>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</si>
  <si>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</si>
  <si>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</si>
  <si>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</si>
  <si>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</si>
  <si>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</si>
  <si>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</si>
  <si>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</si>
  <si>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</si>
  <si>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</si>
  <si>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</si>
  <si>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</si>
  <si>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</si>
  <si>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</si>
  <si>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</si>
  <si>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</si>
  <si>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</si>
  <si>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</si>
  <si>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</si>
  <si>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</si>
  <si>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</si>
  <si>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</si>
  <si>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</si>
  <si>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</si>
  <si>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</si>
  <si>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</si>
  <si>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</si>
  <si>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</si>
  <si>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</si>
  <si>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</si>
  <si>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</si>
  <si>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</si>
  <si>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</si>
  <si>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</si>
  <si>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</si>
  <si>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</si>
  <si>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</si>
  <si>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</si>
  <si>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</si>
  <si>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</si>
  <si>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</si>
  <si>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</si>
  <si>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</si>
  <si>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</si>
  <si>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</si>
  <si>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</si>
  <si>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</si>
  <si>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</si>
  <si>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</si>
  <si>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</si>
  <si>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</si>
  <si>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</si>
  <si>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</si>
  <si>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</si>
  <si>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</si>
  <si>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</si>
  <si>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</si>
  <si>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</si>
  <si>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</si>
  <si>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</si>
  <si>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</si>
  <si>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</si>
  <si>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</si>
  <si>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</si>
  <si>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</si>
  <si>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</si>
  <si>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</si>
  <si>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</si>
  <si>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</si>
  <si>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</si>
  <si>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</si>
  <si>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</si>
  <si>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</si>
  <si>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</si>
  <si>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</si>
  <si>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</si>
  <si>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</si>
  <si>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</si>
  <si>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</si>
  <si>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</si>
  <si>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</si>
  <si>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</si>
  <si>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</si>
  <si>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</si>
  <si>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</si>
  <si>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</si>
  <si>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</si>
  <si>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</si>
  <si>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</si>
  <si>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</si>
  <si>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</si>
  <si>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</si>
  <si>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</si>
  <si>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</si>
  <si>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</si>
  <si>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</si>
  <si>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</si>
  <si>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</si>
  <si>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</si>
  <si>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</si>
  <si>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</si>
  <si>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</si>
  <si>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</si>
  <si>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</si>
  <si>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</si>
  <si>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</si>
  <si>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</si>
  <si>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</si>
  <si>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</si>
  <si>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</si>
  <si>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</si>
  <si>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</si>
  <si>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</si>
  <si>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</si>
  <si>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</si>
  <si>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</si>
  <si>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</si>
  <si>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</si>
  <si>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</si>
  <si>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</si>
  <si>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</si>
  <si>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</si>
  <si>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</si>
  <si>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</si>
  <si>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</si>
  <si>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</si>
  <si>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</si>
  <si>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</si>
  <si>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</si>
  <si>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</si>
  <si>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</si>
  <si>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</si>
  <si>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</si>
  <si>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</si>
  <si>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</si>
  <si>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</si>
  <si>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</si>
  <si>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</si>
  <si>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</si>
  <si>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</si>
  <si>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</si>
  <si>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</si>
  <si>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</si>
  <si>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</si>
  <si>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</si>
  <si>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</si>
  <si>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</si>
  <si>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</si>
  <si>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</si>
  <si>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</si>
  <si>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</si>
  <si>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</si>
  <si>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</si>
  <si>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</si>
  <si>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</si>
  <si>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</si>
  <si>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</si>
  <si>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</si>
  <si>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</si>
  <si>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</si>
  <si>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</si>
  <si>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</si>
  <si>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</si>
  <si>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</si>
  <si>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</si>
  <si>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</si>
  <si>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</si>
  <si>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</si>
  <si>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</si>
  <si>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</si>
  <si>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</si>
  <si>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</si>
  <si>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</si>
  <si>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</si>
  <si>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</si>
  <si>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</si>
  <si>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</si>
  <si>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</si>
  <si>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</si>
  <si>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</si>
  <si>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</si>
  <si>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</si>
  <si>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</si>
  <si>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</si>
  <si>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</si>
  <si>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</si>
  <si>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</si>
  <si>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</si>
  <si>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</si>
  <si>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</si>
  <si>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</si>
  <si>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</si>
  <si>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</si>
  <si>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</si>
  <si>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</si>
  <si>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</si>
  <si>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</si>
  <si>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</si>
  <si>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</si>
  <si>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</si>
  <si>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</si>
  <si>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</si>
  <si>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</si>
  <si>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</si>
  <si>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</si>
  <si>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</si>
  <si>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</si>
  <si>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</si>
  <si>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</si>
  <si>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</si>
  <si>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</si>
  <si>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</si>
  <si>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</si>
  <si>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</si>
  <si>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</si>
  <si>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</si>
  <si>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</si>
  <si>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</si>
  <si>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</si>
  <si>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</si>
  <si>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</si>
  <si>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</si>
  <si>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</si>
  <si>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</si>
  <si>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</si>
  <si>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</si>
  <si>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</si>
  <si>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</si>
  <si>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</si>
  <si>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</si>
  <si>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</si>
  <si>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</si>
  <si>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</si>
  <si>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</si>
  <si>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</si>
  <si>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</si>
  <si>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</si>
  <si>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</si>
  <si>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</si>
  <si>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</si>
  <si>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</si>
  <si>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</si>
  <si>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</si>
  <si>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</si>
  <si>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</si>
  <si>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</si>
  <si>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</si>
  <si>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</si>
  <si>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</si>
  <si>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</si>
  <si>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</si>
  <si>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</si>
  <si>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</si>
  <si>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</si>
  <si>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</si>
  <si>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</si>
  <si>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</si>
  <si>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</si>
  <si>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</si>
  <si>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</si>
  <si>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</si>
  <si>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</si>
  <si>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</si>
  <si>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</si>
  <si>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</si>
  <si>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</si>
  <si>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</si>
  <si>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</si>
  <si>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</si>
  <si>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</si>
  <si>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</si>
  <si>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</si>
  <si>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</si>
  <si>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</si>
  <si>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</si>
  <si>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</si>
  <si>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</si>
  <si>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</si>
  <si>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</si>
  <si>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</si>
  <si>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</si>
  <si>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</si>
  <si>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</si>
  <si>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</si>
  <si>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</si>
  <si>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</si>
  <si>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</si>
  <si>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</si>
  <si>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</si>
  <si>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</si>
  <si>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</si>
  <si>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</si>
  <si>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</si>
  <si>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</si>
  <si>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</si>
  <si>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</si>
  <si>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</si>
  <si>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</si>
  <si>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</si>
  <si>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</si>
  <si>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</si>
  <si>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</si>
  <si>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</si>
  <si>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</si>
  <si>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</si>
  <si>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</si>
  <si>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</si>
  <si>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</si>
  <si>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</si>
  <si>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</si>
  <si>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</si>
  <si>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</si>
  <si>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</si>
  <si>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</si>
  <si>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</si>
  <si>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</si>
  <si>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</si>
  <si>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</si>
  <si>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</si>
  <si>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</si>
  <si>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</si>
  <si>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</si>
  <si>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</si>
  <si>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</si>
  <si>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</si>
  <si>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</si>
  <si>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</si>
  <si>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</si>
  <si>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</si>
  <si>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</si>
  <si>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</si>
  <si>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</si>
  <si>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</si>
  <si>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</si>
  <si>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</si>
  <si>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</si>
  <si>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</si>
  <si>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</si>
  <si>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</si>
  <si>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</si>
  <si>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</si>
  <si>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</si>
  <si>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</si>
  <si>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</si>
  <si>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</si>
  <si>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</si>
  <si>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</si>
  <si>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</si>
  <si>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</si>
  <si>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</si>
  <si>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</si>
  <si>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</si>
  <si>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</si>
  <si>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</si>
  <si>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</si>
  <si>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</si>
  <si>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</si>
  <si>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</si>
  <si>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</si>
  <si>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</si>
  <si>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</si>
  <si>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</si>
  <si>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</si>
  <si>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</si>
  <si>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</si>
  <si>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</si>
  <si>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</si>
  <si>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</si>
  <si>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</si>
  <si>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</si>
  <si>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</si>
  <si>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</si>
  <si>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</si>
  <si>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</si>
  <si>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</si>
  <si>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</si>
  <si>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</si>
  <si>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</si>
  <si>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</si>
  <si>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</si>
  <si>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</si>
  <si>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</si>
  <si>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</si>
  <si>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</si>
  <si>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</si>
  <si>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</si>
  <si>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</si>
  <si>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</si>
  <si>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</si>
  <si>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</si>
  <si>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</si>
  <si>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</si>
  <si>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</si>
  <si>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</si>
  <si>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</si>
  <si>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</si>
  <si>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</si>
  <si>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</si>
  <si>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</si>
  <si>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</si>
  <si>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</si>
  <si>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</si>
  <si>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</si>
  <si>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</si>
  <si>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</si>
  <si>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</si>
  <si>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</si>
  <si>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</si>
  <si>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</si>
  <si>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</si>
  <si>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</si>
  <si>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</si>
  <si>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</si>
  <si>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</si>
  <si>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</si>
  <si>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</si>
  <si>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</si>
  <si>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</si>
  <si>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</si>
  <si>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</si>
  <si>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</si>
  <si>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</si>
  <si>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</si>
  <si>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</si>
  <si>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</si>
  <si>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</si>
  <si>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</si>
  <si>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</si>
  <si>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</si>
  <si>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</si>
  <si>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</si>
  <si>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</si>
  <si>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</si>
  <si>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</si>
  <si>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</si>
  <si>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</si>
  <si>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</si>
  <si>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</si>
  <si>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</si>
  <si>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</si>
  <si>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</si>
  <si>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</si>
  <si>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</si>
  <si>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</si>
  <si>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</si>
  <si>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</si>
  <si>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</si>
  <si>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</si>
  <si>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</si>
  <si>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</si>
  <si>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</si>
  <si>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</si>
  <si>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</si>
  <si>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</si>
  <si>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</si>
  <si>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</si>
  <si>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</si>
  <si>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</si>
  <si>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</si>
  <si>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</si>
  <si>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</si>
  <si>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</si>
  <si>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</si>
  <si>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</si>
  <si>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</si>
  <si>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</si>
  <si>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</si>
  <si>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</si>
  <si>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</si>
  <si>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</si>
  <si>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</si>
  <si>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</si>
  <si>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</si>
  <si>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</si>
  <si>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</si>
  <si>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</si>
  <si>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</si>
  <si>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</si>
  <si>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</si>
  <si>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</si>
  <si>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</si>
  <si>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</si>
  <si>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</si>
  <si>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</si>
  <si>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</si>
  <si>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</si>
  <si>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</si>
  <si>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</si>
  <si>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</si>
  <si>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</si>
  <si>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</si>
  <si>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</si>
  <si>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</si>
  <si>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</si>
  <si>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</si>
  <si>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</si>
  <si>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</si>
  <si>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</si>
  <si>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</si>
  <si>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</si>
  <si>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</si>
  <si>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</si>
  <si>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</si>
  <si>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</si>
  <si>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</si>
  <si>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</si>
  <si>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</si>
  <si>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</si>
  <si>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</si>
  <si>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</si>
  <si>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</si>
  <si>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</si>
  <si>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</si>
  <si>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</si>
  <si>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</si>
  <si>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</si>
  <si>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</si>
  <si>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</si>
  <si>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</si>
  <si>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</si>
  <si>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</si>
  <si>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</si>
  <si>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</si>
  <si>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</si>
  <si>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</si>
  <si>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</si>
  <si>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</si>
  <si>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</si>
  <si>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</si>
  <si>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</si>
  <si>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</si>
  <si>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</si>
  <si>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</si>
  <si>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</si>
  <si>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</si>
  <si>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</si>
  <si>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</si>
  <si>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</si>
  <si>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</si>
  <si>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</si>
  <si>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</si>
  <si>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</si>
  <si>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</si>
  <si>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</si>
  <si>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</si>
  <si>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</si>
  <si>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</si>
  <si>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</si>
  <si>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</si>
  <si>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</si>
  <si>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</si>
  <si>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</si>
  <si>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</si>
  <si>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</si>
  <si>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</si>
  <si>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</si>
  <si>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</si>
  <si>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</si>
  <si>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</si>
  <si>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</si>
  <si>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</si>
  <si>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</si>
  <si>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</si>
  <si>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</si>
  <si>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</si>
  <si>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</si>
  <si>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</si>
  <si>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</si>
  <si>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</si>
  <si>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</si>
  <si>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</si>
  <si>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</si>
  <si>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</si>
  <si>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</si>
  <si>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</si>
  <si>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</si>
  <si>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</si>
  <si>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</si>
  <si>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</si>
  <si>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</si>
  <si>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</si>
  <si>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</si>
  <si>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</si>
  <si>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</si>
  <si>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</si>
  <si>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</si>
  <si>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</si>
  <si>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</si>
  <si>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</si>
  <si>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</si>
  <si>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</si>
  <si>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</si>
  <si>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</si>
  <si>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</si>
  <si>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</si>
  <si>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</si>
  <si>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</si>
  <si>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</si>
  <si>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</si>
  <si>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</si>
  <si>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</si>
  <si>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</si>
  <si>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</si>
  <si>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</si>
  <si>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</si>
  <si>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</si>
  <si>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</si>
  <si>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</si>
  <si>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</si>
  <si>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</si>
  <si>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</si>
  <si>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</si>
  <si>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</si>
  <si>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</si>
  <si>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</si>
  <si>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</si>
  <si>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</si>
  <si>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</si>
  <si>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</si>
  <si>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</si>
  <si>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</si>
  <si>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</si>
  <si>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</si>
  <si>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</si>
  <si>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</si>
  <si>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</si>
  <si>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</si>
  <si>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</si>
  <si>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</si>
  <si>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</si>
  <si>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</si>
  <si>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</si>
  <si>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</si>
  <si>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</si>
  <si>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</si>
  <si>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</si>
  <si>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</si>
  <si>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</si>
  <si>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</si>
  <si>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</si>
  <si>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</si>
  <si>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</si>
  <si>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</si>
  <si>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</si>
  <si>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</si>
  <si>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</si>
  <si>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</si>
  <si>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</si>
  <si>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</si>
  <si>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</si>
  <si>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</si>
  <si>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</si>
  <si>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</si>
  <si>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</si>
  <si>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</si>
  <si>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</si>
  <si>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</si>
  <si>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</si>
  <si>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</si>
  <si>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</si>
  <si>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</si>
  <si>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</si>
  <si>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</si>
  <si>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</si>
  <si>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</si>
  <si>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</si>
  <si>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</si>
  <si>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</si>
  <si>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</si>
  <si>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</si>
  <si>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</si>
  <si>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</si>
  <si>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</si>
  <si>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</si>
  <si>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</si>
  <si>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</si>
  <si>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</si>
  <si>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</si>
  <si>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</si>
  <si>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</si>
  <si>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</si>
  <si>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</si>
  <si>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</si>
  <si>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</si>
  <si>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</si>
  <si>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</si>
  <si>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</si>
  <si>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</si>
  <si>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</si>
  <si>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</si>
  <si>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</si>
  <si>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</si>
  <si>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</si>
  <si>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</si>
  <si>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</si>
  <si>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</si>
  <si>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</si>
  <si>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</si>
  <si>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</si>
  <si>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</si>
  <si>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</si>
  <si>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</si>
  <si>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</si>
  <si>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</si>
  <si>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</si>
  <si>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</si>
  <si>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</si>
  <si>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</si>
  <si>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</si>
  <si>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</si>
  <si>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</si>
  <si>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</si>
  <si>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</si>
  <si>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</si>
  <si>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</si>
  <si>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</si>
  <si>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</si>
  <si>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</si>
  <si>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</si>
  <si>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</si>
  <si>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</si>
  <si>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</si>
  <si>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</si>
  <si>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</si>
  <si>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</si>
  <si>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</si>
  <si>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</si>
  <si>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</si>
  <si>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</si>
  <si>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</si>
  <si>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</si>
  <si>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</si>
  <si>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</si>
  <si>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</si>
  <si>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</si>
  <si>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</si>
  <si>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</si>
  <si>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</si>
  <si>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</si>
  <si>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</si>
  <si>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</si>
  <si>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</si>
  <si>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</si>
  <si>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</si>
  <si>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</si>
  <si>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</si>
  <si>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</si>
  <si>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</si>
  <si>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</si>
  <si>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</si>
  <si>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</si>
  <si>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</si>
  <si>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</si>
  <si>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</si>
  <si>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</si>
  <si>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</si>
  <si>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</si>
  <si>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</si>
  <si>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</si>
  <si>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</si>
  <si>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</si>
  <si>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</si>
  <si>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</si>
  <si>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</si>
  <si>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</si>
  <si>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</si>
  <si>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</si>
  <si>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</si>
  <si>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</si>
  <si>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</si>
  <si>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</si>
  <si>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</si>
  <si>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</si>
  <si>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</si>
  <si>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</si>
  <si>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</si>
  <si>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</si>
  <si>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</si>
  <si>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</si>
  <si>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</si>
  <si>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</si>
  <si>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</si>
  <si>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</si>
  <si>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</si>
  <si>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</si>
  <si>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</si>
  <si>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</si>
  <si>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</si>
  <si>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</si>
  <si>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</si>
  <si>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</si>
  <si>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</si>
  <si>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</si>
  <si>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</si>
  <si>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</si>
  <si>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</si>
  <si>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</si>
  <si>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</si>
  <si>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</si>
  <si>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</si>
  <si>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</si>
  <si>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</si>
  <si>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</si>
  <si>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</si>
  <si>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</si>
  <si>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</si>
  <si>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</si>
  <si>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</si>
  <si>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</si>
  <si>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</si>
  <si>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</si>
  <si>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</si>
  <si>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</si>
  <si>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</si>
  <si>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</si>
  <si>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</si>
  <si>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</si>
  <si>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</si>
  <si>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</si>
  <si>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</si>
  <si>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</si>
  <si>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</si>
  <si>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</si>
  <si>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</si>
  <si>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</si>
  <si>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</si>
  <si>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</si>
  <si>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</si>
  <si>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</si>
  <si>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</si>
  <si>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</si>
  <si>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</si>
  <si>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</si>
  <si>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</si>
  <si>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</si>
  <si>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</si>
  <si>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</si>
  <si>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</si>
  <si>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</si>
  <si>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</si>
  <si>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</si>
  <si>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</si>
  <si>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</si>
  <si>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</si>
  <si>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</si>
  <si>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</si>
  <si>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</si>
  <si>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</si>
  <si>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</si>
  <si>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</si>
  <si>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</si>
  <si>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</si>
  <si>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</si>
  <si>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</si>
  <si>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</si>
  <si>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</si>
  <si>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</si>
  <si>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</si>
  <si>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</si>
  <si>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</si>
  <si>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</si>
  <si>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</si>
  <si>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</si>
  <si>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</si>
  <si>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</si>
  <si>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</si>
  <si>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</si>
  <si>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</si>
  <si>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</si>
  <si>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</si>
  <si>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</si>
  <si>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</si>
  <si>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</si>
  <si>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</si>
  <si>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</si>
  <si>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</si>
  <si>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</si>
  <si>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</si>
  <si>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</si>
  <si>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</si>
  <si>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</si>
  <si>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</si>
  <si>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</si>
  <si>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</si>
  <si>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</si>
  <si>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</si>
  <si>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</si>
  <si>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</si>
  <si>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</si>
  <si>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</si>
  <si>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</si>
  <si>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</si>
  <si>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</si>
  <si>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</si>
  <si>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</si>
  <si>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</si>
  <si>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</si>
  <si>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</si>
  <si>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</si>
  <si>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</si>
  <si>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</si>
  <si>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</si>
  <si>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</si>
  <si>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</si>
  <si>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</si>
  <si>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</si>
  <si>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</si>
  <si>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</si>
  <si>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</si>
  <si>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</si>
  <si>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</si>
  <si>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</si>
  <si>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</si>
  <si>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</si>
  <si>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</si>
  <si>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</si>
  <si>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</si>
  <si>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</si>
  <si>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</si>
  <si>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</si>
  <si>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</si>
  <si>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</si>
  <si>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</si>
  <si>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</si>
  <si>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</si>
  <si>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</si>
  <si>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</si>
  <si>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</si>
  <si>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</si>
  <si>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</si>
  <si>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</si>
  <si>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</si>
  <si>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</si>
  <si>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</si>
  <si>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</si>
  <si>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</si>
  <si>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</si>
  <si>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</si>
  <si>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</si>
  <si>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</si>
  <si>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</si>
  <si>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</si>
  <si>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</si>
  <si>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</si>
  <si>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</si>
  <si>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</si>
  <si>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</si>
  <si>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</si>
  <si>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</si>
  <si>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</si>
  <si>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</si>
  <si>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</si>
  <si>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</si>
  <si>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</si>
  <si>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</si>
  <si>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</si>
  <si>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</si>
  <si>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</si>
  <si>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</si>
  <si>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</si>
  <si>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</si>
  <si>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</si>
  <si>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</si>
  <si>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</si>
  <si>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</si>
  <si>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</si>
  <si>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</si>
  <si>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</si>
  <si>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</si>
  <si>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</si>
  <si>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</si>
  <si>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</si>
  <si>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</si>
  <si>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</si>
  <si>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</si>
  <si>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</si>
  <si>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</si>
  <si>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</si>
  <si>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</si>
  <si>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</si>
  <si>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</si>
  <si>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</si>
  <si>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</si>
  <si>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</si>
  <si>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</si>
  <si>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</si>
  <si>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</si>
  <si>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</si>
  <si>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</si>
  <si>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</si>
  <si>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</si>
  <si>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</si>
  <si>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</si>
  <si>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</si>
  <si>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</si>
  <si>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</si>
  <si>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</si>
  <si>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</si>
  <si>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</si>
  <si>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</si>
  <si>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</si>
  <si>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</si>
  <si>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</si>
  <si>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</si>
  <si>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</si>
  <si>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</si>
  <si>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</si>
  <si>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</si>
  <si>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</si>
  <si>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</si>
  <si>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</si>
  <si>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</si>
  <si>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</si>
  <si>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</si>
  <si>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</si>
  <si>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</si>
  <si>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</si>
  <si>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</si>
  <si>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</si>
  <si>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</si>
  <si>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</si>
  <si>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</si>
  <si>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</si>
  <si>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</si>
  <si>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</si>
  <si>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</si>
  <si>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</si>
  <si>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</si>
  <si>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</si>
  <si>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</si>
  <si>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</si>
  <si>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</si>
  <si>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</si>
  <si>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</si>
  <si>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</si>
  <si>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</si>
  <si>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</si>
  <si>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</si>
  <si>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</si>
  <si>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</si>
  <si>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</si>
  <si>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</si>
  <si>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</si>
  <si>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</si>
  <si>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</si>
  <si>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</si>
  <si>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</si>
  <si>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</si>
  <si>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</si>
  <si>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</si>
  <si>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</si>
  <si>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</si>
  <si>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</si>
  <si>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</si>
  <si>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</si>
  <si>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</si>
  <si>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</si>
  <si>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</si>
  <si>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</si>
  <si>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</si>
  <si>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</si>
  <si>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</si>
  <si>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</si>
  <si>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</si>
  <si>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</si>
  <si>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</si>
  <si>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</si>
  <si>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</si>
  <si>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</si>
  <si>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</si>
  <si>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</si>
  <si>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</si>
  <si>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</si>
  <si>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</si>
  <si>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</si>
  <si>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</si>
  <si>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</si>
  <si>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</si>
  <si>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</si>
  <si>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</si>
  <si>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</si>
  <si>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</si>
  <si>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</si>
  <si>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</si>
  <si>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</si>
  <si>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</si>
  <si>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</si>
  <si>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</si>
  <si>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</si>
  <si>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</si>
  <si>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</si>
  <si>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</si>
  <si>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</si>
  <si>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</si>
  <si>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</si>
  <si>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</si>
  <si>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</si>
  <si>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</si>
  <si>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</si>
  <si>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</si>
  <si>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</si>
  <si>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</si>
  <si>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</si>
  <si>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</si>
  <si>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</si>
  <si>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</si>
  <si>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</si>
  <si>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</si>
  <si>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</si>
  <si>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</si>
  <si>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</si>
  <si>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</si>
  <si>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</si>
  <si>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</si>
  <si>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</si>
  <si>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</si>
  <si>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</si>
  <si>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</si>
  <si>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</si>
  <si>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</si>
  <si>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</si>
  <si>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</si>
  <si>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</si>
  <si>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</si>
  <si>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</si>
  <si>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</si>
  <si>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</si>
  <si>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</si>
  <si>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</si>
  <si>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</si>
  <si>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</si>
  <si>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</si>
  <si>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</si>
  <si>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</si>
  <si>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</si>
  <si>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</si>
  <si>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</si>
  <si>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</si>
  <si>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</si>
  <si>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</si>
  <si>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</si>
  <si>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</si>
  <si>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</si>
  <si>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</si>
  <si>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</si>
  <si>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</si>
  <si>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</si>
  <si>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</si>
  <si>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</si>
  <si>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</si>
  <si>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</si>
  <si>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</si>
  <si>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</si>
  <si>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</si>
  <si>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</si>
  <si>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</si>
  <si>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</si>
  <si>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</si>
  <si>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</si>
  <si>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</si>
  <si>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</si>
  <si>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</si>
  <si>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</si>
  <si>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</si>
  <si>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</si>
  <si>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</si>
  <si>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</si>
  <si>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</si>
  <si>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</si>
  <si>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</si>
  <si>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</si>
  <si>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</si>
  <si>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</si>
  <si>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</si>
  <si>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</si>
  <si>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</si>
  <si>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</si>
  <si>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</si>
  <si>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</si>
  <si>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</si>
  <si>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</si>
  <si>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</si>
  <si>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</si>
  <si>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</si>
  <si>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</si>
  <si>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</si>
  <si>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</si>
  <si>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</si>
  <si>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</si>
  <si>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</si>
  <si>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</si>
  <si>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</si>
  <si>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</si>
  <si>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</si>
  <si>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</si>
  <si>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</si>
  <si>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</si>
  <si>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</si>
  <si>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</si>
  <si>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</si>
  <si>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</si>
  <si>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</si>
  <si>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</si>
  <si>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</si>
  <si>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</si>
  <si>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</si>
  <si>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</si>
  <si>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</si>
  <si>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</si>
  <si>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</si>
  <si>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</si>
  <si>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</si>
  <si>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</si>
  <si>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</si>
  <si>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</si>
  <si>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</si>
  <si>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</si>
  <si>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</si>
  <si>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</si>
  <si>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</si>
  <si>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</si>
  <si>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</si>
  <si>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</si>
  <si>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</si>
  <si>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</si>
  <si>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</si>
  <si>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</si>
  <si>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</si>
  <si>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</si>
  <si>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</si>
  <si>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</si>
  <si>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</si>
  <si>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</si>
  <si>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</si>
  <si>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</si>
  <si>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</si>
  <si>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</si>
  <si>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</si>
  <si>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</si>
  <si>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</si>
  <si>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</si>
  <si>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</si>
  <si>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</si>
  <si>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</si>
  <si>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</si>
  <si>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</si>
  <si>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</si>
  <si>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</si>
  <si>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</si>
  <si>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</si>
  <si>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</si>
  <si>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</si>
  <si>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</si>
  <si>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</si>
  <si>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</si>
  <si>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</si>
  <si>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</si>
  <si>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</si>
  <si>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</si>
  <si>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</si>
  <si>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</si>
  <si>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</si>
  <si>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</si>
  <si>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</si>
  <si>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</si>
  <si>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</si>
  <si>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</si>
  <si>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</si>
  <si>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</si>
  <si>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</si>
  <si>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</si>
  <si>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</si>
  <si>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</si>
  <si>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</si>
  <si>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</si>
  <si>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</si>
  <si>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</si>
  <si>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</si>
  <si>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</si>
  <si>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</si>
  <si>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</si>
  <si>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</si>
  <si>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</si>
  <si>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</si>
  <si>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</si>
  <si>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</si>
  <si>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</si>
  <si>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</si>
  <si>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</si>
  <si>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</si>
  <si>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</si>
  <si>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</si>
  <si>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</si>
  <si>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</si>
  <si>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</si>
  <si>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</si>
  <si>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</si>
  <si>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</si>
  <si>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</si>
  <si>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</si>
  <si>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</si>
  <si>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</si>
  <si>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</si>
  <si>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</si>
  <si>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</si>
  <si>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</si>
  <si>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</si>
  <si>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</si>
  <si>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</si>
  <si>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</si>
  <si>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</si>
  <si>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</si>
  <si>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</si>
  <si>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</si>
  <si>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</si>
  <si>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</si>
  <si>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</si>
  <si>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</si>
  <si>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</si>
  <si>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</si>
  <si>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</si>
  <si>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</si>
  <si>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</si>
  <si>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</si>
  <si>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</si>
  <si>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</si>
  <si>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</si>
  <si>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</si>
  <si>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</si>
  <si>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</si>
  <si>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</si>
  <si>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</si>
  <si>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</si>
  <si>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</si>
  <si>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</si>
  <si>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</si>
  <si>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</si>
  <si>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</si>
  <si>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</si>
  <si>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</si>
  <si>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</si>
  <si>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</si>
  <si>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</si>
  <si>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</si>
  <si>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</si>
  <si>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</si>
  <si>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</si>
  <si>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</si>
  <si>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</si>
  <si>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</si>
  <si>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</si>
  <si>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</si>
  <si>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</si>
  <si>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</si>
  <si>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</si>
  <si>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</si>
  <si>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</si>
  <si>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</si>
  <si>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</si>
  <si>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</si>
  <si>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</si>
  <si>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</si>
  <si>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</si>
  <si>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</si>
  <si>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</si>
  <si>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</si>
  <si>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</si>
  <si>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</si>
  <si>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</si>
  <si>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</si>
  <si>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</si>
  <si>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</si>
  <si>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</si>
  <si>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</si>
  <si>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</si>
  <si>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</si>
  <si>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</si>
  <si>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</si>
  <si>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</si>
  <si>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</si>
  <si>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</si>
  <si>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</si>
  <si>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</si>
  <si>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</si>
  <si>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</si>
  <si>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</si>
  <si>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</si>
  <si>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</si>
  <si>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</si>
  <si>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</si>
  <si>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</si>
  <si>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</si>
  <si>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</si>
  <si>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</si>
  <si>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</si>
  <si>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</si>
  <si>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</si>
  <si>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</si>
  <si>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</si>
  <si>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</si>
  <si>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</si>
  <si>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</si>
  <si>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</si>
  <si>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</si>
  <si>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</si>
  <si>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</si>
  <si>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</si>
  <si>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</si>
  <si>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</si>
  <si>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</si>
  <si>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</si>
  <si>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</si>
  <si>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</si>
  <si>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</si>
  <si>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</si>
  <si>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</si>
  <si>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</si>
  <si>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</si>
  <si>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</si>
  <si>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</si>
  <si>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</si>
  <si>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</si>
  <si>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</si>
  <si>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</si>
  <si>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</si>
  <si>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</si>
  <si>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</si>
  <si>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</si>
  <si>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</si>
  <si>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</si>
  <si>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</si>
  <si>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</si>
  <si>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</si>
  <si>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</si>
  <si>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</si>
  <si>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</si>
  <si>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</si>
  <si>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</si>
  <si>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</si>
  <si>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</si>
  <si>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</si>
  <si>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</si>
  <si>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</si>
  <si>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</si>
  <si>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</si>
  <si>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</si>
  <si>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</si>
  <si>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</si>
  <si>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</si>
  <si>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</si>
  <si>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</si>
  <si>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</si>
  <si>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</si>
  <si>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</si>
  <si>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</si>
  <si>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</si>
  <si>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</si>
  <si>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</si>
  <si>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</si>
  <si>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</si>
  <si>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</si>
  <si>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</si>
  <si>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</si>
  <si>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</si>
  <si>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</si>
  <si>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</si>
  <si>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</si>
  <si>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</si>
  <si>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</si>
  <si>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</si>
  <si>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</si>
  <si>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</si>
  <si>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</si>
  <si>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</si>
  <si>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</si>
  <si>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</si>
  <si>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</si>
  <si>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</si>
  <si>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</si>
  <si>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</si>
  <si>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</si>
  <si>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</si>
  <si>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</si>
  <si>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</si>
  <si>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</si>
  <si>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</si>
  <si>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</si>
  <si>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</si>
  <si>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</si>
  <si>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</si>
  <si>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</si>
  <si>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</si>
  <si>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</si>
  <si>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</si>
  <si>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</si>
  <si>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</si>
  <si>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</si>
  <si>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</si>
  <si>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</si>
  <si>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</si>
  <si>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</si>
  <si>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</si>
  <si>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</si>
  <si>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</si>
  <si>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</si>
  <si>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</si>
  <si>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</si>
  <si>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</si>
  <si>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</si>
  <si>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</si>
  <si>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</si>
  <si>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</si>
  <si>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</si>
  <si>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</si>
  <si>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</si>
  <si>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</si>
  <si>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</si>
  <si>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</si>
  <si>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</si>
  <si>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</si>
  <si>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</si>
  <si>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</si>
  <si>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</si>
  <si>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</si>
  <si>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</si>
  <si>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</si>
  <si>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</si>
  <si>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</si>
  <si>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</si>
  <si>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</si>
  <si>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</si>
  <si>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</si>
  <si>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</si>
  <si>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</si>
  <si>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</si>
  <si>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</si>
  <si>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</si>
  <si>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</si>
  <si>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</si>
  <si>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</si>
  <si>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</si>
  <si>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</si>
  <si>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</si>
  <si>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</si>
  <si>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</si>
  <si>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</si>
  <si>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</si>
  <si>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</si>
  <si>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</si>
  <si>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</si>
  <si>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</si>
  <si>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</si>
  <si>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</si>
  <si>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</si>
  <si>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</si>
  <si>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</si>
  <si>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</si>
  <si>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</si>
  <si>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</si>
  <si>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</si>
  <si>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</si>
  <si>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</si>
  <si>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</si>
  <si>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</si>
  <si>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</si>
  <si>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</si>
  <si>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</si>
  <si>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</si>
  <si>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</si>
  <si>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</si>
  <si>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</si>
  <si>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</si>
  <si>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</si>
  <si>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</si>
  <si>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</si>
  <si>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</si>
  <si>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</si>
  <si>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</si>
  <si>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</si>
  <si>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</si>
  <si>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</si>
  <si>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</si>
  <si>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</si>
  <si>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</si>
  <si>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</si>
  <si>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</si>
  <si>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</si>
  <si>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</si>
  <si>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</si>
  <si>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</si>
  <si>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</si>
  <si>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</si>
  <si>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</si>
  <si>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</si>
  <si>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</si>
  <si>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</si>
  <si>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</si>
  <si>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</si>
  <si>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</si>
  <si>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</si>
  <si>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</si>
  <si>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</si>
  <si>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</si>
  <si>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</si>
  <si>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</si>
  <si>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</si>
  <si>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</si>
  <si>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</si>
  <si>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</si>
  <si>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</si>
  <si>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</si>
  <si>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</si>
  <si>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</si>
  <si>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</si>
  <si>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</si>
  <si>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</si>
  <si>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</si>
  <si>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</si>
  <si>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</si>
  <si>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</si>
  <si>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</si>
  <si>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</si>
  <si>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</si>
  <si>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</si>
  <si>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</si>
  <si>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</si>
  <si>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</si>
  <si>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</si>
  <si>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</si>
  <si>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</si>
  <si>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</si>
  <si>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</si>
  <si>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</si>
  <si>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</si>
  <si>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</si>
  <si>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</si>
  <si>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</si>
  <si>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</si>
  <si>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</si>
  <si>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</si>
  <si>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</si>
  <si>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</si>
  <si>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</si>
  <si>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</si>
  <si>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</si>
  <si>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</si>
  <si>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</si>
  <si>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</si>
  <si>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</si>
  <si>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</si>
  <si>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</si>
  <si>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</si>
  <si>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</si>
  <si>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</si>
  <si>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</si>
  <si>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</si>
  <si>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</si>
  <si>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</si>
  <si>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</si>
  <si>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</si>
  <si>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</si>
  <si>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</si>
  <si>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</si>
  <si>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</si>
  <si>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</si>
  <si>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</si>
  <si>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</si>
  <si>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</si>
  <si>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</si>
  <si>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</si>
  <si>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</si>
  <si>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</si>
  <si>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</si>
  <si>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</si>
  <si>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</si>
  <si>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</si>
  <si>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</si>
  <si>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</si>
  <si>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</si>
  <si>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</si>
  <si>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</si>
  <si>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</si>
  <si>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</si>
  <si>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</si>
  <si>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</si>
  <si>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</si>
  <si>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</si>
  <si>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</si>
  <si>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</si>
  <si>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</si>
  <si>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</si>
  <si>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</si>
  <si>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</si>
  <si>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</si>
  <si>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</si>
  <si>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</si>
  <si>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</si>
  <si>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</si>
  <si>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</si>
  <si>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</si>
  <si>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</si>
  <si>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</si>
  <si>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</si>
  <si>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</si>
  <si>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</si>
  <si>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</si>
  <si>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</si>
  <si>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</si>
  <si>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</si>
  <si>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</si>
  <si>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</si>
  <si>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</si>
  <si>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</si>
  <si>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</si>
  <si>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</si>
  <si>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</si>
  <si>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</si>
  <si>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</si>
  <si>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</si>
  <si>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</si>
  <si>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</si>
  <si>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</si>
  <si>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</si>
  <si>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</si>
  <si>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</si>
  <si>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</si>
  <si>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</si>
  <si>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</si>
  <si>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</si>
  <si>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</si>
  <si>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</si>
  <si>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</si>
  <si>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</si>
  <si>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</si>
  <si>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</si>
  <si>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</si>
  <si>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</si>
  <si>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</si>
  <si>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</si>
  <si>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</si>
  <si>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</si>
  <si>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</si>
  <si>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</si>
  <si>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</si>
  <si>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</si>
  <si>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</si>
  <si>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</si>
  <si>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</si>
  <si>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</si>
  <si>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</si>
  <si>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</si>
  <si>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</si>
  <si>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</si>
  <si>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</si>
  <si>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</si>
  <si>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</si>
  <si>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</si>
  <si>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</si>
  <si>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</si>
  <si>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</si>
  <si>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</si>
  <si>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</si>
  <si>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</si>
  <si>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</si>
  <si>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</si>
  <si>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</si>
  <si>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</si>
  <si>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</si>
  <si>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</si>
  <si>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</si>
  <si>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</si>
  <si>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</si>
  <si>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</si>
  <si>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</si>
  <si>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</si>
  <si>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</si>
  <si>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</si>
  <si>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</si>
  <si>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</si>
  <si>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</si>
  <si>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</si>
  <si>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</si>
  <si>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</si>
  <si>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</si>
  <si>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</si>
  <si>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</si>
  <si>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</si>
  <si>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</si>
  <si>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</si>
  <si>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</si>
  <si>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</si>
  <si>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</si>
  <si>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</si>
  <si>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</si>
  <si>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</si>
  <si>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</si>
  <si>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</si>
  <si>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</si>
  <si>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</si>
  <si>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</si>
  <si>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</si>
  <si>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</si>
  <si>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</si>
  <si>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</si>
  <si>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</si>
  <si>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</si>
  <si>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</si>
  <si>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</si>
  <si>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</si>
  <si>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</si>
  <si>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</si>
  <si>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</si>
  <si>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</si>
  <si>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</si>
  <si>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</si>
  <si>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</si>
  <si>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</si>
  <si>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</si>
  <si>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</si>
  <si>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</si>
  <si>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</si>
  <si>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</si>
  <si>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</si>
  <si>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</si>
  <si>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</si>
  <si>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</si>
  <si>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</si>
  <si>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</si>
  <si>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</si>
  <si>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</si>
  <si>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</si>
  <si>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</si>
  <si>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</si>
  <si>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</si>
  <si>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</si>
  <si>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</si>
  <si>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</si>
  <si>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</si>
  <si>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</si>
  <si>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</si>
  <si>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</si>
  <si>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</si>
  <si>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</si>
  <si>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</si>
  <si>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</si>
  <si>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</si>
  <si>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</si>
  <si>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</si>
  <si>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</si>
  <si>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</si>
  <si>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</si>
  <si>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</si>
  <si>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</si>
  <si>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</si>
  <si>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</si>
  <si>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</si>
  <si>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</si>
  <si>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</si>
  <si>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</si>
  <si>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</si>
  <si>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</si>
  <si>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</si>
  <si>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</si>
  <si>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</si>
  <si>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</si>
  <si>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</si>
  <si>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</si>
  <si>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</si>
  <si>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</si>
  <si>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</si>
  <si>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</si>
  <si>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</si>
  <si>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</si>
  <si>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</si>
  <si>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</si>
  <si>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</si>
  <si>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</si>
  <si>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</si>
  <si>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</si>
  <si>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</si>
  <si>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</si>
  <si>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</si>
  <si>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</si>
  <si>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</si>
  <si>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</si>
  <si>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</si>
  <si>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</si>
  <si>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</si>
  <si>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</si>
  <si>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</si>
  <si>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</si>
  <si>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</si>
  <si>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</si>
  <si>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</si>
  <si>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</si>
  <si>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</si>
  <si>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</si>
  <si>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</si>
  <si>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</si>
  <si>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</si>
  <si>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</si>
  <si>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</si>
  <si>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</si>
  <si>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</si>
  <si>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</si>
  <si>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</si>
  <si>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</si>
  <si>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</si>
  <si>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</si>
  <si>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</si>
  <si>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</si>
  <si>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</si>
  <si>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</si>
  <si>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</si>
  <si>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</si>
  <si>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</si>
  <si>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</si>
  <si>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</si>
  <si>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</si>
  <si>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</si>
  <si>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</si>
  <si>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</si>
  <si>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</si>
  <si>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</si>
  <si>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</si>
  <si>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</si>
  <si>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</si>
  <si>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</si>
  <si>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</si>
  <si>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</si>
  <si>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</si>
  <si>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</si>
  <si>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</si>
  <si>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</si>
  <si>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</si>
  <si>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</si>
  <si>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</si>
  <si>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</si>
  <si>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</si>
  <si>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</si>
  <si>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</si>
  <si>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</si>
  <si>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</si>
  <si>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</si>
  <si>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</si>
  <si>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</si>
  <si>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</si>
  <si>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</si>
  <si>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</si>
  <si>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</si>
  <si>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</si>
  <si>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</si>
  <si>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</si>
  <si>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</si>
  <si>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</si>
  <si>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</si>
  <si>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</si>
  <si>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</si>
  <si>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</si>
  <si>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</si>
  <si>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</si>
  <si>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</si>
  <si>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</si>
  <si>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</si>
  <si>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</si>
  <si>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</si>
  <si>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</si>
  <si>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</si>
  <si>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</si>
  <si>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</si>
  <si>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</si>
  <si>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</si>
  <si>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</si>
  <si>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</si>
  <si>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</si>
  <si>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</si>
  <si>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</si>
  <si>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</si>
  <si>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</si>
  <si>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</si>
  <si>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</si>
  <si>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</si>
  <si>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</si>
  <si>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</si>
  <si>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</si>
  <si>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</si>
  <si>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</si>
  <si>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</si>
  <si>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</si>
  <si>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</si>
  <si>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</si>
  <si>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</si>
  <si>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</si>
  <si>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</si>
  <si>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</si>
  <si>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</si>
  <si>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</si>
  <si>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</si>
  <si>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</si>
  <si>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</si>
  <si>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</si>
  <si>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</si>
  <si>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</si>
  <si>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</si>
  <si>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</si>
  <si>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</si>
  <si>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</si>
  <si>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</si>
  <si>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</si>
  <si>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</si>
  <si>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</si>
  <si>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</si>
  <si>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</si>
  <si>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</si>
  <si>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</si>
  <si>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</si>
  <si>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</si>
  <si>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</si>
  <si>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</si>
  <si>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</si>
  <si>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</si>
  <si>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</si>
  <si>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</si>
  <si>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</si>
  <si>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</si>
  <si>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</si>
  <si>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</si>
  <si>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</si>
  <si>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</si>
  <si>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</si>
  <si>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</si>
  <si>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</si>
  <si>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</si>
  <si>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</si>
  <si>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</si>
  <si>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</si>
  <si>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</si>
  <si>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</si>
  <si>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</si>
  <si>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</si>
  <si>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</si>
  <si>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</si>
  <si>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</si>
  <si>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</si>
  <si>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</si>
  <si>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</si>
  <si>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</si>
  <si>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</si>
  <si>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</si>
  <si>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</si>
  <si>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</si>
  <si>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</si>
  <si>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</si>
  <si>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</si>
  <si>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</si>
  <si>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</si>
  <si>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</si>
  <si>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</si>
  <si>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</si>
  <si>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</si>
  <si>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</si>
  <si>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</si>
  <si>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</si>
  <si>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</si>
  <si>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</si>
  <si>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</si>
  <si>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</si>
  <si>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</si>
  <si>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</si>
  <si>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</si>
  <si>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</si>
  <si>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</si>
  <si>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</si>
  <si>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</si>
  <si>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</si>
  <si>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</si>
  <si>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</si>
  <si>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</si>
  <si>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</si>
  <si>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</si>
  <si>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</si>
  <si>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</si>
  <si>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</si>
  <si>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</si>
  <si>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</si>
  <si>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</si>
  <si>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</si>
  <si>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</si>
  <si>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</si>
  <si>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</si>
  <si>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</si>
  <si>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</si>
  <si>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</si>
  <si>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</si>
  <si>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</si>
  <si>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</si>
  <si>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</si>
  <si>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</si>
  <si>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</si>
  <si>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</si>
  <si>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</si>
  <si>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</si>
  <si>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</si>
  <si>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</si>
  <si>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</si>
  <si>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</si>
  <si>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</si>
  <si>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</si>
  <si>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</si>
  <si>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</si>
  <si>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</si>
  <si>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</si>
  <si>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</si>
  <si>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</si>
  <si>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</si>
  <si>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</si>
  <si>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</si>
  <si>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</si>
  <si>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</si>
  <si>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</si>
  <si>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</si>
  <si>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</si>
  <si>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</si>
  <si>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</si>
  <si>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</si>
  <si>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</si>
  <si>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</si>
  <si>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</si>
  <si>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</si>
  <si>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</si>
  <si>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</si>
  <si>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</si>
  <si>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</si>
  <si>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</si>
  <si>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</si>
  <si>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</si>
  <si>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</si>
  <si>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</si>
  <si>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</si>
  <si>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</si>
  <si>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</si>
  <si>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</si>
  <si>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</si>
  <si>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</si>
  <si>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</si>
  <si>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</si>
  <si>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</si>
  <si>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</si>
  <si>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</si>
  <si>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</si>
  <si>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</si>
  <si>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</si>
  <si>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</si>
  <si>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</si>
  <si>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</si>
  <si>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</si>
  <si>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</si>
  <si>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</si>
  <si>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</si>
  <si>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</si>
  <si>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</si>
  <si>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</si>
  <si>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</si>
  <si>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</si>
  <si>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</si>
  <si>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</si>
  <si>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</si>
  <si>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</si>
  <si>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</si>
  <si>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</si>
  <si>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</si>
  <si>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</si>
  <si>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</si>
  <si>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</si>
  <si>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</si>
  <si>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</si>
  <si>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</si>
  <si>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</si>
  <si>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</si>
  <si>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</si>
  <si>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</si>
  <si>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</si>
  <si>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</si>
  <si>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</si>
  <si>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</si>
  <si>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</si>
  <si>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</si>
  <si>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</si>
  <si>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</si>
  <si>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</si>
  <si>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</si>
  <si>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</si>
  <si>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</si>
  <si>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</si>
  <si>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</si>
  <si>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</si>
  <si>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</si>
  <si>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</si>
  <si>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</si>
  <si>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</si>
  <si>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</si>
  <si>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</si>
  <si>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</si>
  <si>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</si>
  <si>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</si>
  <si>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</si>
  <si>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</si>
  <si>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</si>
  <si>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</si>
  <si>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</si>
  <si>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</si>
  <si>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</si>
  <si>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</si>
  <si>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</si>
  <si>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</si>
  <si>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</si>
  <si>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</si>
  <si>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</si>
  <si>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</si>
  <si>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</si>
  <si>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</si>
  <si>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</si>
  <si>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</si>
  <si>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</si>
  <si>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</si>
  <si>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</si>
  <si>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</si>
  <si>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</si>
  <si>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</si>
  <si>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</si>
  <si>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</si>
  <si>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</si>
  <si>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</si>
  <si>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</si>
  <si>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</si>
  <si>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</si>
  <si>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</si>
  <si>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</si>
  <si>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</si>
  <si>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</si>
  <si>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</si>
  <si>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</si>
  <si>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</si>
  <si>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</si>
  <si>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</si>
  <si>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</si>
  <si>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</si>
  <si>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</si>
  <si>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</si>
  <si>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</si>
  <si>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</si>
  <si>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</si>
  <si>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</si>
  <si>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</si>
  <si>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</si>
  <si>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</si>
  <si>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</si>
  <si>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</si>
  <si>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</si>
  <si>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</si>
  <si>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</si>
  <si>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</si>
  <si>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</si>
  <si>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</si>
  <si>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</si>
  <si>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</si>
  <si>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</si>
  <si>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</si>
  <si>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</si>
  <si>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</si>
  <si>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</si>
  <si>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</si>
  <si>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</si>
  <si>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</si>
  <si>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</si>
  <si>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</si>
  <si>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</si>
  <si>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</si>
  <si>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</si>
  <si>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</si>
  <si>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</si>
  <si>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</si>
  <si>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</si>
  <si>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</si>
  <si>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</si>
  <si>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</si>
  <si>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</si>
  <si>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</si>
  <si>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</si>
  <si>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</si>
  <si>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</si>
  <si>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</si>
  <si>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</si>
  <si>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</si>
  <si>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</si>
  <si>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</si>
  <si>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</si>
  <si>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</si>
  <si>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</si>
  <si>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</si>
  <si>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</si>
  <si>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</si>
  <si>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</si>
  <si>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</si>
  <si>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</si>
  <si>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</si>
  <si>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</si>
  <si>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</si>
  <si>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</si>
  <si>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</si>
  <si>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</si>
  <si>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</si>
  <si>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</si>
  <si>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</si>
  <si>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</si>
  <si>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</si>
  <si>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</si>
  <si>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</si>
  <si>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</si>
  <si>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</si>
  <si>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</si>
  <si>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</si>
  <si>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</si>
  <si>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</si>
  <si>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</si>
  <si>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</si>
  <si>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</si>
  <si>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</si>
  <si>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</si>
  <si>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</si>
  <si>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</si>
  <si>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</si>
  <si>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</si>
  <si>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</si>
  <si>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</si>
  <si>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</si>
  <si>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</si>
  <si>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</si>
  <si>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</si>
  <si>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</si>
  <si>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</si>
  <si>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</si>
  <si>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</si>
  <si>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</si>
  <si>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</si>
  <si>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</si>
  <si>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</si>
  <si>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</si>
  <si>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</si>
  <si>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</si>
  <si>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</si>
  <si>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</si>
  <si>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</si>
  <si>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</si>
  <si>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</si>
  <si>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</si>
  <si>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</si>
  <si>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</si>
  <si>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</si>
  <si>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</si>
  <si>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</si>
  <si>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</si>
  <si>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</si>
  <si>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</si>
  <si>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</si>
  <si>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</si>
  <si>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</si>
  <si>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</si>
  <si>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</si>
  <si>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</si>
  <si>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</si>
  <si>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</si>
  <si>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</si>
  <si>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</si>
  <si>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</si>
  <si>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</si>
  <si>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</si>
  <si>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</si>
  <si>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</si>
  <si>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</si>
  <si>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</si>
  <si>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</si>
  <si>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</si>
  <si>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</si>
  <si>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</si>
  <si>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</si>
  <si>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</si>
  <si>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</si>
  <si>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</si>
  <si>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</si>
  <si>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</si>
  <si>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</si>
  <si>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</si>
  <si>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</si>
  <si>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</si>
  <si>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</si>
  <si>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</si>
  <si>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</si>
  <si>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</si>
  <si>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</si>
  <si>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</si>
  <si>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</si>
  <si>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</si>
  <si>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</si>
  <si>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</si>
  <si>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</si>
  <si>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</si>
  <si>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</si>
  <si>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</si>
  <si>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</si>
  <si>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</si>
  <si>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</si>
  <si>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</si>
  <si>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</si>
  <si>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</si>
  <si>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</si>
  <si>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</si>
  <si>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</si>
  <si>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</si>
  <si>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</si>
  <si>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</si>
  <si>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</si>
  <si>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</si>
  <si>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</si>
  <si>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</si>
  <si>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</si>
  <si>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</si>
  <si>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</si>
  <si>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</si>
  <si>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</si>
  <si>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</si>
  <si>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</si>
  <si>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</si>
  <si>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</si>
  <si>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</si>
  <si>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</si>
  <si>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</si>
  <si>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</si>
  <si>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</si>
  <si>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</si>
  <si>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</si>
  <si>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</si>
  <si>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</si>
  <si>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</si>
  <si>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</si>
  <si>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</si>
  <si>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</si>
  <si>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</si>
  <si>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</si>
  <si>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</si>
  <si>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</si>
  <si>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</si>
  <si>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</si>
  <si>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</si>
  <si>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</si>
  <si>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</si>
  <si>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</si>
  <si>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</si>
  <si>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</si>
  <si>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</si>
  <si>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</si>
  <si>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</si>
  <si>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</si>
  <si>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</si>
  <si>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</si>
  <si>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</si>
  <si>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</si>
  <si>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</si>
  <si>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</si>
  <si>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</si>
  <si>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</si>
  <si>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</si>
  <si>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</si>
  <si>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</si>
  <si>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</si>
  <si>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</si>
  <si>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</si>
  <si>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</si>
  <si>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</si>
  <si>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</si>
  <si>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</si>
  <si>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</si>
  <si>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</si>
  <si>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</si>
  <si>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</si>
  <si>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</si>
  <si>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</si>
  <si>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</si>
  <si>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</si>
  <si>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</si>
  <si>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</si>
  <si>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</si>
  <si>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</si>
  <si>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</si>
  <si>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</si>
  <si>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</si>
  <si>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</si>
  <si>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</si>
  <si>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</si>
  <si>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</si>
  <si>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</si>
  <si>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</si>
  <si>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</si>
  <si>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</si>
  <si>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</si>
  <si>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</si>
  <si>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</si>
  <si>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</si>
  <si>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</si>
  <si>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</si>
  <si>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</si>
  <si>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</si>
  <si>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</si>
  <si>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</si>
  <si>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</si>
  <si>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</si>
  <si>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</si>
  <si>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</si>
  <si>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</si>
  <si>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</si>
  <si>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</si>
  <si>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</si>
  <si>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</si>
  <si>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</si>
  <si>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</si>
  <si>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</si>
  <si>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</si>
  <si>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</si>
  <si>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</si>
  <si>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</si>
  <si>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</si>
  <si>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</si>
  <si>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</si>
  <si>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</si>
  <si>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</si>
  <si>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</si>
  <si>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</si>
  <si>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</si>
  <si>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</si>
  <si>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</si>
  <si>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</si>
  <si>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</si>
  <si>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</si>
  <si>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</si>
  <si>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</si>
  <si>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</si>
  <si>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</si>
  <si>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</si>
  <si>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</si>
  <si>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</si>
  <si>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</si>
  <si>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</si>
  <si>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</si>
  <si>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</si>
  <si>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</si>
  <si>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</si>
  <si>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</si>
  <si>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</si>
  <si>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</si>
  <si>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</si>
  <si>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</si>
  <si>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</si>
  <si>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</si>
  <si>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</si>
  <si>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</si>
  <si>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</si>
  <si>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</si>
  <si>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</si>
  <si>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</si>
  <si>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</si>
  <si>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</si>
  <si>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</si>
  <si>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</si>
  <si>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</si>
  <si>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</si>
  <si>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</si>
  <si>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</si>
  <si>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</si>
  <si>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</si>
  <si>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</si>
  <si>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</si>
  <si>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</si>
  <si>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</si>
  <si>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</si>
  <si>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</si>
  <si>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</si>
  <si>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</si>
  <si>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</si>
  <si>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</si>
  <si>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</si>
  <si>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</si>
  <si>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</si>
  <si>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</si>
  <si>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</si>
  <si>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</si>
  <si>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</si>
  <si>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</si>
  <si>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</si>
  <si>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</si>
  <si>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</si>
  <si>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</si>
  <si>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</si>
  <si>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</si>
  <si>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</si>
  <si>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</si>
  <si>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</si>
  <si>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</si>
  <si>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</si>
  <si>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</si>
  <si>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</si>
  <si>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</si>
  <si>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</si>
  <si>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</si>
  <si>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</si>
  <si>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</si>
  <si>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</si>
  <si>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</si>
  <si>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</si>
  <si>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</si>
  <si>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</si>
  <si>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</si>
  <si>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</si>
  <si>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</si>
  <si>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</si>
  <si>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</si>
  <si>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</si>
  <si>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</si>
  <si>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</si>
  <si>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</si>
  <si>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</si>
  <si>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</si>
  <si>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</si>
  <si>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</si>
  <si>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</si>
  <si>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</si>
  <si>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</si>
  <si>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</si>
  <si>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</si>
  <si>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</si>
  <si>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</si>
  <si>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</si>
  <si>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</si>
  <si>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</si>
  <si>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</si>
  <si>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</si>
  <si>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</si>
  <si>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</si>
  <si>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</si>
  <si>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</si>
  <si>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</si>
  <si>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</si>
  <si>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</si>
  <si>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</si>
  <si>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</si>
  <si>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</si>
  <si>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</si>
  <si>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</si>
  <si>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</si>
  <si>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</si>
  <si>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</si>
  <si>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</si>
  <si>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</si>
  <si>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</si>
  <si>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</si>
  <si>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</si>
  <si>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</si>
  <si>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</si>
  <si>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</si>
  <si>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</si>
  <si>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</si>
  <si>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</si>
  <si>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</si>
  <si>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</si>
  <si>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</si>
  <si>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</si>
  <si>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</si>
  <si>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</si>
  <si>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</si>
  <si>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</si>
  <si>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</si>
  <si>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</si>
  <si>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</si>
  <si>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</si>
  <si>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</si>
  <si>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</si>
  <si>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</si>
  <si>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</si>
  <si>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</si>
  <si>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</si>
  <si>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</si>
  <si>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</si>
  <si>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</si>
  <si>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</si>
  <si>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</si>
  <si>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</si>
  <si>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</si>
  <si>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</si>
  <si>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</si>
  <si>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</si>
  <si>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</si>
  <si>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</si>
  <si>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</si>
  <si>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</si>
  <si>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</si>
  <si>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</si>
  <si>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</si>
  <si>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</si>
  <si>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</si>
  <si>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</si>
  <si>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</si>
  <si>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</si>
  <si>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</si>
  <si>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</si>
  <si>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</si>
  <si>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</si>
  <si>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</si>
  <si>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</si>
  <si>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</si>
  <si>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</si>
  <si>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</si>
  <si>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</si>
  <si>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</si>
  <si>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</si>
  <si>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</si>
  <si>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</si>
  <si>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</si>
  <si>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</si>
  <si>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</si>
  <si>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</si>
  <si>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</si>
  <si>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</si>
  <si>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</si>
  <si>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</si>
  <si>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</si>
  <si>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</si>
  <si>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</si>
  <si>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</si>
  <si>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</si>
  <si>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</si>
  <si>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</si>
  <si>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</si>
  <si>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</si>
  <si>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</si>
  <si>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</si>
  <si>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</si>
  <si>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</si>
  <si>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</si>
  <si>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</si>
  <si>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</si>
  <si>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</si>
  <si>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</si>
  <si>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</si>
  <si>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</si>
  <si>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</si>
  <si>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</si>
  <si>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</si>
  <si>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</si>
  <si>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</si>
  <si>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</si>
  <si>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</si>
  <si>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</si>
  <si>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</si>
  <si>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</si>
  <si>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</si>
  <si>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</si>
  <si>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</si>
  <si>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</si>
  <si>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</si>
  <si>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</si>
  <si>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</si>
  <si>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</si>
  <si>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</si>
  <si>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</si>
  <si>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</si>
  <si>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</si>
  <si>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</si>
  <si>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</si>
  <si>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</si>
  <si>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</si>
  <si>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</si>
  <si>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</si>
  <si>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</si>
  <si>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</si>
  <si>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</si>
  <si>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</si>
  <si>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</si>
  <si>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</si>
  <si>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</si>
  <si>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</si>
  <si>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</si>
  <si>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</si>
  <si>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</si>
  <si>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</si>
  <si>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</si>
  <si>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</si>
  <si>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</si>
  <si>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</si>
  <si>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</si>
  <si>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</si>
  <si>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</si>
  <si>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</si>
  <si>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</si>
  <si>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</si>
  <si>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</si>
  <si>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</si>
  <si>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</si>
  <si>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</si>
  <si>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</si>
  <si>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</si>
  <si>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</si>
  <si>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</si>
  <si>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</si>
  <si>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</si>
  <si>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</si>
  <si>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</si>
  <si>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</si>
  <si>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</si>
  <si>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</si>
  <si>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</si>
  <si>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</si>
  <si>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</si>
  <si>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</si>
  <si>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</si>
  <si>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</si>
  <si>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</si>
  <si>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</si>
  <si>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</si>
  <si>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</si>
  <si>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</si>
  <si>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</si>
  <si>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</si>
  <si>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</si>
  <si>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</si>
  <si>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</si>
  <si>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</si>
  <si>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</si>
  <si>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</si>
  <si>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</si>
  <si>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</si>
  <si>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</si>
  <si>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</si>
  <si>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</si>
  <si>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</si>
  <si>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</si>
  <si>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</si>
  <si>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</si>
  <si>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</si>
  <si>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</si>
  <si>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</si>
  <si>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</si>
  <si>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</si>
  <si>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</si>
  <si>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</si>
  <si>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</si>
  <si>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</si>
  <si>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</si>
  <si>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</si>
  <si>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</si>
  <si>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</si>
  <si>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</si>
  <si>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</si>
  <si>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</si>
  <si>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</si>
  <si>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</si>
  <si>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</si>
  <si>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</si>
  <si>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</si>
  <si>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</si>
  <si>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</si>
  <si>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</si>
  <si>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</si>
  <si>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</si>
  <si>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</si>
  <si>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</si>
  <si>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</si>
  <si>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</si>
  <si>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</si>
  <si>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</si>
  <si>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</si>
  <si>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</si>
  <si>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</si>
  <si>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</si>
  <si>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</si>
  <si>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</si>
  <si>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</si>
  <si>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</si>
  <si>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</si>
  <si>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</si>
  <si>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</si>
  <si>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</si>
  <si>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</si>
  <si>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</si>
  <si>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</si>
  <si>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</si>
  <si>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</si>
  <si>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</si>
  <si>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</si>
  <si>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</si>
  <si>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</si>
  <si>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</si>
  <si>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</si>
  <si>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</si>
  <si>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</si>
  <si>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</si>
  <si>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</si>
  <si>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</si>
  <si>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</si>
  <si>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</si>
  <si>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</si>
  <si>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</si>
  <si>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</si>
  <si>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</si>
  <si>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</si>
  <si>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</si>
  <si>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</si>
  <si>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</si>
  <si>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</si>
  <si>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</si>
  <si>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</si>
  <si>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</si>
  <si>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</si>
  <si>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</si>
  <si>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</si>
  <si>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</si>
  <si>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</si>
  <si>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</si>
  <si>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</si>
  <si>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</si>
  <si>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</si>
  <si>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</si>
  <si>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</si>
  <si>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</si>
  <si>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</si>
  <si>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</si>
  <si>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</si>
  <si>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</si>
  <si>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</si>
  <si>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</si>
  <si>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</si>
  <si>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</si>
  <si>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</si>
  <si>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</si>
  <si>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</si>
  <si>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</si>
  <si>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</si>
  <si>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</si>
  <si>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</si>
  <si>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</si>
  <si>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</si>
  <si>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</si>
  <si>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</si>
  <si>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</si>
  <si>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</si>
  <si>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</si>
  <si>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</si>
  <si>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</si>
  <si>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</si>
  <si>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</si>
  <si>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</si>
  <si>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</si>
  <si>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</si>
  <si>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</si>
  <si>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</si>
  <si>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</si>
  <si>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</si>
  <si>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</si>
  <si>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</si>
  <si>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</si>
  <si>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</si>
  <si>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</si>
  <si>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</si>
  <si>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</si>
  <si>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</si>
  <si>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</si>
  <si>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</si>
  <si>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</si>
  <si>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</si>
  <si>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</si>
  <si>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</si>
  <si>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</si>
  <si>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</si>
  <si>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</si>
  <si>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</si>
  <si>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</si>
  <si>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</si>
  <si>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</si>
  <si>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</si>
  <si>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</si>
  <si>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</si>
  <si>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</si>
  <si>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</si>
  <si>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</si>
  <si>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</si>
  <si>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</si>
  <si>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</si>
  <si>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</si>
  <si>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</si>
  <si>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</si>
  <si>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</si>
  <si>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</si>
  <si>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</si>
  <si>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</si>
  <si>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</si>
  <si>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</si>
  <si>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</si>
  <si>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</si>
  <si>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</si>
  <si>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</si>
  <si>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</si>
  <si>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</si>
  <si>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</si>
  <si>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</si>
  <si>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</si>
  <si>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</si>
  <si>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</si>
  <si>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</si>
  <si>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</si>
  <si>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</si>
  <si>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</si>
  <si>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</si>
  <si>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</si>
  <si>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</si>
  <si>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</si>
  <si>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</si>
  <si>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</si>
  <si>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</si>
  <si>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</si>
  <si>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</si>
  <si>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</si>
  <si>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</si>
  <si>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</si>
  <si>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</si>
  <si>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</si>
  <si>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</si>
  <si>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</si>
  <si>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</si>
  <si>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</si>
  <si>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</si>
  <si>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</si>
  <si>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</si>
  <si>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</si>
  <si>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</si>
  <si>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</si>
  <si>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</si>
  <si>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</si>
  <si>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</si>
  <si>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</si>
  <si>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</si>
  <si>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</si>
  <si>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</si>
  <si>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</si>
  <si>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</si>
  <si>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</si>
  <si>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</si>
  <si>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</si>
  <si>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</si>
  <si>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</si>
  <si>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</si>
  <si>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</si>
  <si>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</si>
  <si>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</si>
  <si>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</si>
  <si>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</si>
  <si>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</si>
  <si>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</si>
  <si>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</si>
  <si>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</si>
  <si>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</si>
  <si>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</si>
  <si>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</si>
  <si>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</si>
  <si>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</si>
  <si>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</si>
  <si>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</si>
  <si>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</si>
  <si>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</si>
  <si>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</si>
  <si>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</si>
  <si>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</si>
  <si>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</si>
  <si>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</si>
  <si>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</si>
  <si>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</si>
  <si>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</si>
  <si>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</si>
  <si>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</si>
  <si>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</si>
  <si>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</si>
  <si>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</si>
  <si>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</si>
  <si>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</si>
  <si>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</si>
  <si>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</si>
  <si>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</si>
  <si>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</si>
  <si>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</si>
  <si>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</si>
  <si>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</si>
  <si>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</si>
  <si>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</si>
  <si>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</si>
  <si>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</si>
  <si>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</si>
  <si>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</si>
  <si>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</si>
  <si>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</si>
  <si>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</si>
  <si>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</si>
  <si>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</si>
  <si>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</si>
  <si>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</si>
  <si>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</si>
  <si>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</si>
  <si>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</si>
  <si>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</si>
  <si>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</si>
  <si>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</si>
  <si>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</si>
  <si>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</si>
  <si>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</si>
  <si>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</si>
  <si>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</si>
  <si>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</si>
  <si>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</si>
  <si>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</si>
  <si>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</si>
  <si>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</si>
  <si>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</si>
  <si>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</si>
  <si>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</si>
  <si>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</si>
  <si>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</si>
  <si>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</si>
  <si>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</si>
  <si>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</si>
  <si>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</si>
  <si>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</si>
  <si>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</si>
  <si>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</si>
  <si>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</si>
  <si>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</si>
  <si>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</si>
  <si>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</si>
  <si>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</si>
  <si>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</si>
  <si>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</si>
  <si>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</si>
  <si>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</si>
  <si>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</si>
  <si>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</si>
  <si>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</si>
  <si>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</si>
  <si>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</si>
  <si>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</si>
  <si>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</si>
  <si>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</si>
  <si>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</si>
  <si>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</si>
  <si>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</si>
  <si>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</si>
  <si>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</si>
  <si>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</si>
  <si>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</si>
  <si>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</si>
  <si>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</si>
  <si>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</si>
  <si>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</si>
  <si>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</si>
  <si>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</si>
  <si>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</si>
  <si>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</si>
  <si>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</si>
  <si>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</si>
  <si>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</si>
  <si>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</si>
  <si>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</si>
  <si>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</si>
  <si>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</si>
  <si>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</si>
  <si>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</si>
  <si>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</si>
  <si>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</si>
  <si>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</si>
  <si>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</si>
  <si>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</si>
  <si>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</si>
  <si>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</si>
  <si>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</si>
  <si>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</si>
  <si>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</si>
  <si>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</si>
  <si>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</si>
  <si>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</si>
  <si>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</si>
  <si>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</si>
  <si>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</si>
  <si>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</si>
  <si>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</si>
  <si>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</si>
  <si>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</si>
  <si>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</si>
  <si>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</si>
  <si>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</si>
  <si>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</si>
  <si>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</si>
  <si>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</si>
  <si>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</si>
  <si>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</si>
  <si>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</si>
  <si>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</si>
  <si>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</si>
  <si>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</si>
  <si>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</si>
  <si>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</si>
  <si>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</si>
  <si>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</si>
  <si>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</si>
  <si>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</si>
  <si>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</si>
  <si>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</si>
  <si>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</si>
  <si>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</si>
  <si>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</si>
  <si>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</si>
  <si>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</si>
  <si>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</si>
  <si>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</si>
  <si>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</si>
  <si>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</si>
  <si>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</si>
  <si>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</si>
  <si>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</si>
  <si>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</si>
  <si>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</si>
  <si>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</si>
  <si>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</si>
  <si>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</si>
  <si>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</si>
  <si>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</si>
  <si>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</si>
  <si>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</si>
  <si>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</si>
  <si>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</si>
  <si>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</si>
  <si>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</si>
  <si>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</si>
  <si>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</si>
  <si>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</si>
  <si>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</si>
  <si>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</si>
  <si>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</si>
  <si>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</si>
  <si>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</si>
  <si>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</si>
  <si>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</si>
  <si>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</si>
  <si>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</si>
  <si>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</si>
  <si>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</si>
  <si>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</si>
  <si>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</si>
  <si>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</si>
  <si>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</si>
  <si>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</si>
  <si>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</si>
  <si>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</si>
  <si>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</si>
  <si>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</si>
  <si>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</si>
  <si>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</si>
  <si>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</si>
  <si>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</si>
  <si>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</si>
  <si>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</si>
  <si>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</si>
  <si>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</si>
  <si>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</si>
  <si>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</si>
  <si>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</si>
  <si>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</si>
  <si>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</si>
  <si>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</si>
  <si>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</si>
  <si>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</si>
  <si>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</si>
  <si>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</si>
  <si>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</si>
  <si>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</si>
  <si>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</si>
  <si>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</si>
  <si>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</si>
  <si>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</si>
  <si>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</si>
  <si>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</si>
  <si>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</si>
  <si>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</si>
  <si>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</si>
  <si>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</si>
  <si>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</si>
  <si>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</si>
  <si>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</si>
  <si>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</si>
  <si>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</si>
  <si>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</si>
  <si>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</si>
  <si>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</si>
  <si>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</si>
  <si>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</si>
  <si>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</si>
  <si>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</si>
  <si>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</si>
  <si>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</si>
  <si>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</si>
  <si>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</si>
  <si>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</si>
  <si>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</si>
  <si>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</si>
  <si>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</si>
  <si>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</si>
  <si>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</si>
  <si>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</si>
  <si>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</si>
  <si>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</si>
  <si>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</si>
  <si>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</si>
  <si>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</si>
  <si>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</si>
  <si>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</si>
  <si>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</si>
  <si>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</si>
  <si>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</si>
  <si>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</si>
  <si>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</si>
  <si>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</si>
  <si>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</si>
  <si>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</si>
  <si>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</si>
  <si>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</si>
  <si>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</si>
  <si>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</si>
  <si>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</si>
  <si>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</si>
  <si>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</si>
  <si>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</si>
  <si>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</si>
  <si>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</si>
  <si>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</si>
  <si>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</si>
  <si>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</si>
  <si>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</si>
  <si>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</si>
  <si>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</si>
  <si>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</si>
  <si>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</si>
  <si>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</si>
  <si>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</si>
  <si>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</si>
  <si>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</si>
  <si>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</si>
  <si>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</si>
  <si>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</si>
  <si>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</si>
  <si>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</si>
  <si>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</si>
  <si>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</si>
  <si>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</si>
  <si>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</si>
  <si>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</si>
  <si>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</si>
  <si>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</si>
  <si>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</si>
  <si>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</si>
  <si>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</si>
  <si>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</si>
  <si>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</si>
  <si>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</si>
  <si>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</si>
  <si>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</si>
  <si>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</si>
  <si>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</si>
  <si>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</si>
  <si>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</si>
  <si>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</si>
  <si>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</si>
  <si>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</si>
  <si>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</si>
  <si>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</si>
  <si>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</si>
  <si>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</si>
  <si>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</si>
  <si>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</si>
  <si>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</si>
  <si>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</si>
  <si>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</si>
  <si>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</si>
  <si>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</si>
  <si>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</si>
  <si>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</si>
  <si>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</si>
  <si>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</si>
  <si>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</si>
  <si>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</si>
  <si>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</si>
  <si>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</si>
  <si>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</si>
  <si>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</si>
  <si>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</si>
  <si>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</si>
  <si>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</si>
  <si>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</si>
  <si>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</si>
  <si>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</si>
  <si>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</si>
  <si>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</si>
  <si>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</si>
  <si>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</si>
  <si>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</si>
  <si>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</si>
  <si>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</si>
  <si>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</si>
  <si>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</si>
  <si>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</si>
  <si>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</si>
  <si>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</si>
  <si>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</si>
  <si>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</si>
  <si>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</si>
  <si>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</si>
  <si>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</si>
  <si>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</si>
  <si>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</si>
  <si>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</si>
  <si>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</si>
  <si>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</si>
  <si>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</si>
  <si>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</si>
  <si>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</si>
  <si>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</si>
  <si>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</si>
  <si>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</si>
  <si>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</si>
  <si>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</si>
  <si>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</si>
  <si>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</si>
  <si>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</si>
  <si>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</si>
  <si>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</si>
  <si>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</si>
  <si>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</si>
  <si>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</si>
  <si>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</si>
  <si>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</si>
  <si>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</si>
  <si>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</si>
  <si>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</si>
  <si>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</si>
  <si>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</si>
  <si>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</si>
  <si>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</si>
  <si>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</si>
  <si>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</si>
  <si>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</si>
  <si>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</si>
  <si>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</si>
  <si>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</si>
  <si>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</si>
  <si>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</si>
  <si>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</si>
  <si>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</si>
  <si>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</si>
  <si>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</si>
  <si>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</si>
  <si>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</si>
  <si>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</si>
  <si>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</si>
  <si>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</si>
  <si>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</si>
  <si>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</si>
  <si>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</si>
  <si>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</si>
  <si>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</si>
  <si>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</si>
  <si>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</si>
  <si>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</si>
  <si>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</si>
  <si>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</si>
  <si>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</si>
  <si>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</si>
  <si>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</si>
  <si>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</si>
  <si>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</si>
  <si>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</si>
  <si>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</si>
  <si>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</si>
  <si>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</si>
  <si>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</si>
  <si>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</si>
  <si>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</si>
  <si>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</si>
  <si>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</si>
  <si>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</si>
  <si>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</si>
  <si>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</si>
  <si>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</si>
  <si>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</si>
  <si>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</si>
  <si>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</si>
  <si>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</si>
  <si>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</si>
  <si>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</si>
  <si>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</si>
  <si>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</si>
  <si>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</si>
  <si>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</si>
  <si>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</si>
  <si>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</si>
  <si>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</si>
  <si>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</si>
  <si>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</si>
  <si>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</si>
  <si>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</si>
  <si>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</si>
  <si>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</si>
  <si>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</si>
  <si>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</si>
  <si>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</si>
  <si>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</si>
  <si>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</si>
  <si>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</si>
  <si>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</si>
  <si>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</si>
  <si>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</si>
  <si>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</si>
  <si>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</si>
  <si>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</si>
  <si>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</si>
  <si>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</si>
  <si>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</si>
  <si>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</si>
  <si>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</si>
  <si>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</si>
  <si>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</si>
  <si>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</si>
  <si>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</si>
  <si>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</si>
  <si>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</si>
  <si>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</si>
  <si>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</si>
  <si>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</si>
  <si>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</si>
  <si>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</si>
  <si>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</si>
  <si>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</si>
  <si>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</si>
  <si>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</si>
  <si>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</si>
  <si>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</si>
  <si>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</si>
  <si>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</si>
  <si>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</si>
  <si>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</si>
  <si>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</si>
  <si>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</si>
  <si>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</si>
  <si>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</si>
  <si>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</si>
  <si>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</si>
  <si>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</si>
  <si>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</si>
  <si>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</si>
  <si>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</si>
  <si>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</si>
  <si>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</si>
  <si>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</si>
  <si>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</si>
  <si>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</si>
  <si>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</si>
  <si>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</si>
  <si>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</si>
  <si>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</si>
  <si>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</si>
  <si>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</si>
  <si>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</si>
  <si>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</si>
  <si>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</si>
  <si>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</si>
  <si>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</si>
  <si>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</si>
  <si>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</si>
  <si>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</si>
  <si>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</si>
  <si>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</si>
  <si>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</si>
  <si>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</si>
  <si>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</si>
  <si>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</si>
  <si>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</si>
  <si>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</si>
  <si>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</si>
  <si>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</si>
  <si>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</si>
  <si>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</si>
  <si>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</si>
  <si>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</si>
  <si>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</si>
  <si>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</si>
  <si>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</si>
  <si>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</si>
  <si>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</si>
  <si>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</si>
  <si>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</si>
  <si>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</si>
  <si>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</si>
  <si>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</si>
  <si>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</si>
  <si>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</si>
  <si>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</si>
  <si>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</si>
  <si>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</si>
  <si>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</si>
  <si>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</si>
  <si>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</si>
  <si>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</si>
  <si>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</si>
  <si>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</si>
  <si>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</si>
  <si>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</si>
  <si>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</si>
  <si>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</si>
  <si>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</si>
  <si>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</si>
  <si>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</si>
  <si>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</si>
  <si>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</si>
  <si>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</si>
  <si>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</si>
  <si>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</si>
  <si>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</si>
  <si>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</si>
  <si>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</si>
  <si>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</si>
  <si>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</si>
  <si>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</si>
  <si>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</si>
  <si>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</si>
  <si>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</si>
  <si>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</si>
  <si>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</si>
  <si>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</si>
  <si>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</si>
  <si>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</si>
  <si>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</si>
  <si>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</si>
  <si>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</si>
  <si>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</si>
  <si>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</si>
  <si>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</si>
  <si>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</si>
  <si>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</si>
  <si>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</si>
  <si>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</si>
  <si>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</si>
  <si>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</si>
  <si>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</si>
  <si>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</si>
  <si>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</si>
  <si>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</si>
  <si>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</si>
  <si>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</si>
  <si>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</si>
  <si>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</si>
  <si>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</si>
  <si>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</si>
  <si>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</si>
  <si>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</si>
  <si>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</si>
  <si>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</si>
  <si>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</si>
  <si>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</si>
  <si>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</si>
  <si>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</si>
  <si>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</si>
  <si>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</si>
  <si>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</si>
  <si>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</si>
  <si>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</si>
  <si>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</si>
  <si>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</si>
  <si>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</si>
  <si>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</si>
  <si>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</si>
  <si>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</si>
  <si>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</si>
  <si>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</si>
  <si>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</si>
  <si>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</si>
  <si>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</si>
  <si>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</si>
  <si>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</si>
  <si>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</si>
  <si>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</si>
  <si>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</si>
  <si>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</si>
  <si>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</si>
  <si>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</si>
  <si>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</si>
  <si>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</si>
  <si>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</si>
  <si>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</si>
  <si>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</si>
  <si>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</si>
  <si>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</si>
  <si>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</si>
  <si>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</si>
  <si>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</si>
  <si>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</si>
  <si>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</si>
  <si>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</si>
  <si>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</si>
  <si>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</si>
  <si>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</si>
  <si>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</si>
  <si>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</si>
  <si>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</si>
  <si>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</si>
  <si>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</si>
  <si>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</si>
  <si>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</si>
  <si>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</si>
  <si>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</si>
  <si>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</si>
  <si>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</si>
  <si>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</si>
  <si>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</si>
  <si>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</si>
  <si>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</si>
  <si>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</si>
  <si>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</si>
  <si>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</si>
  <si>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</si>
  <si>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</si>
  <si>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</si>
  <si>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</si>
  <si>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</si>
  <si>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</si>
  <si>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</si>
  <si>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</si>
  <si>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</si>
  <si>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</si>
  <si>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</si>
  <si>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</si>
  <si>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</si>
  <si>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</si>
  <si>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</si>
  <si>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</si>
  <si>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</si>
  <si>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</si>
  <si>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</si>
  <si>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</si>
  <si>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</si>
  <si>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</si>
  <si>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</si>
  <si>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</si>
  <si>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</si>
  <si>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</si>
  <si>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</si>
  <si>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</si>
  <si>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</si>
  <si>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</si>
  <si>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</si>
  <si>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</si>
  <si>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</si>
  <si>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</si>
  <si>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</si>
  <si>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</si>
  <si>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</si>
  <si>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</si>
  <si>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</si>
  <si>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</si>
  <si>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</si>
  <si>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</si>
  <si>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</si>
  <si>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</si>
  <si>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</si>
  <si>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</si>
  <si>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</si>
  <si>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</si>
  <si>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</si>
  <si>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</si>
  <si>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</si>
  <si>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</si>
  <si>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</si>
  <si>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</si>
  <si>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</si>
  <si>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</si>
  <si>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</si>
  <si>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</si>
  <si>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</si>
  <si>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</si>
  <si>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</si>
  <si>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</si>
  <si>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</si>
  <si>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</si>
  <si>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</si>
  <si>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</si>
  <si>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</si>
  <si>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</si>
  <si>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</si>
  <si>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</si>
  <si>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</si>
  <si>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</si>
  <si>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</si>
  <si>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</si>
  <si>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</si>
  <si>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</si>
  <si>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</si>
  <si>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</si>
  <si>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</si>
  <si>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</si>
  <si>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</si>
  <si>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</si>
  <si>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</si>
  <si>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</si>
  <si>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</si>
  <si>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</si>
  <si>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</si>
  <si>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</si>
  <si>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</si>
  <si>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</si>
  <si>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</si>
  <si>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</si>
  <si>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</si>
  <si>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</si>
  <si>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</si>
  <si>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</si>
  <si>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</si>
  <si>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</si>
  <si>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</si>
  <si>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</si>
  <si>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</si>
  <si>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</si>
  <si>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</si>
  <si>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</si>
  <si>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</si>
  <si>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</si>
  <si>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</si>
  <si>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</si>
  <si>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</si>
  <si>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</si>
  <si>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</si>
  <si>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</si>
  <si>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</si>
  <si>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</si>
  <si>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</si>
  <si>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</si>
  <si>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</si>
  <si>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</si>
  <si>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</si>
  <si>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</si>
  <si>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</si>
  <si>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</si>
  <si>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</si>
  <si>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</si>
  <si>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</si>
  <si>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</si>
  <si>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</si>
  <si>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</si>
  <si>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</si>
  <si>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</si>
  <si>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</si>
  <si>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</si>
  <si>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</si>
  <si>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</si>
  <si>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</si>
  <si>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</si>
  <si>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</si>
  <si>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</si>
  <si>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</si>
  <si>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</si>
  <si>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</si>
  <si>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</si>
  <si>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</si>
  <si>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</si>
  <si>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</si>
  <si>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</si>
  <si>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</si>
  <si>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</si>
  <si>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</si>
  <si>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</si>
  <si>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</si>
  <si>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</si>
  <si>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</si>
  <si>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</si>
  <si>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</si>
  <si>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</si>
  <si>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</si>
  <si>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</si>
  <si>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</si>
  <si>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</si>
  <si>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</si>
  <si>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</si>
  <si>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</si>
  <si>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</si>
  <si>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</si>
  <si>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</si>
  <si>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</si>
  <si>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</si>
  <si>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</si>
  <si>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</si>
  <si>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</si>
  <si>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</si>
  <si>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</si>
  <si>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</si>
  <si>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</si>
  <si>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</si>
  <si>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</si>
  <si>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</si>
  <si>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</si>
  <si>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</si>
  <si>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</si>
  <si>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</si>
  <si>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</si>
  <si>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</si>
  <si>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</si>
  <si>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</si>
  <si>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</si>
  <si>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</si>
  <si>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</si>
  <si>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</si>
  <si>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</si>
  <si>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</si>
  <si>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</si>
  <si>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</si>
  <si>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</si>
  <si>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</si>
  <si>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</si>
  <si>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</si>
  <si>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</si>
  <si>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</si>
  <si>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</si>
  <si>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</si>
  <si>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</si>
  <si>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</si>
  <si>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</si>
  <si>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</si>
  <si>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</si>
  <si>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</si>
  <si>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</si>
  <si>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</si>
  <si>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</si>
  <si>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</si>
  <si>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</si>
  <si>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</si>
  <si>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</si>
  <si>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</si>
  <si>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</si>
  <si>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</si>
  <si>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</si>
  <si>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</si>
  <si>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</si>
  <si>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</si>
  <si>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</si>
  <si>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</si>
  <si>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</si>
  <si>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</si>
  <si>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</si>
  <si>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</si>
  <si>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</si>
  <si>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</si>
  <si>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</si>
  <si>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</si>
  <si>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</si>
  <si>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</si>
  <si>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</si>
  <si>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</si>
  <si>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</si>
  <si>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</si>
  <si>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</si>
  <si>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</si>
  <si>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</si>
  <si>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</si>
  <si>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</si>
  <si>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</si>
  <si>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</si>
  <si>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</si>
  <si>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</si>
  <si>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</si>
  <si>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</si>
  <si>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</si>
  <si>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</si>
  <si>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</si>
  <si>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</si>
  <si>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</si>
  <si>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</si>
  <si>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</si>
  <si>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</si>
  <si>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</si>
  <si>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</si>
  <si>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</si>
  <si>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</si>
  <si>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</si>
  <si>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</si>
  <si>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</si>
  <si>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</si>
  <si>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</si>
  <si>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</si>
  <si>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</si>
  <si>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</si>
  <si>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</si>
  <si>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</si>
  <si>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</si>
  <si>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</si>
  <si>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</si>
  <si>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</si>
  <si>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</si>
  <si>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</si>
  <si>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</si>
  <si>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</si>
  <si>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</si>
  <si>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</si>
  <si>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</si>
  <si>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</si>
  <si>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</si>
  <si>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</si>
  <si>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</si>
  <si>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</si>
  <si>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</si>
  <si>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</si>
  <si>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</si>
  <si>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</si>
  <si>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</si>
  <si>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</si>
  <si>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</si>
  <si>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</si>
  <si>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</si>
  <si>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</si>
  <si>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</si>
  <si>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</si>
  <si>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</si>
  <si>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</si>
  <si>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</si>
  <si>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</si>
  <si>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</si>
  <si>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</si>
  <si>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</si>
  <si>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</si>
  <si>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</si>
  <si>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</si>
  <si>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</si>
  <si>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</si>
  <si>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</si>
  <si>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</si>
  <si>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</si>
  <si>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</si>
  <si>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</si>
  <si>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</si>
  <si>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</si>
  <si>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</si>
  <si>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</si>
  <si>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</si>
  <si>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</si>
  <si>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</si>
  <si>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</si>
  <si>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</si>
  <si>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</si>
  <si>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</si>
  <si>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</si>
  <si>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</si>
  <si>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</si>
  <si>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</si>
  <si>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</si>
  <si>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</si>
  <si>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</si>
  <si>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</si>
  <si>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</si>
  <si>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</si>
  <si>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</si>
  <si>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</si>
  <si>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</si>
  <si>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</si>
  <si>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</si>
  <si>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</si>
  <si>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</si>
  <si>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</si>
  <si>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</si>
  <si>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</si>
  <si>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</si>
  <si>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</si>
  <si>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</si>
  <si>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</si>
  <si>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</si>
  <si>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</si>
  <si>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</si>
  <si>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</si>
  <si>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</si>
  <si>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</si>
  <si>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</si>
  <si>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</si>
  <si>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</si>
  <si>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</si>
  <si>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</si>
  <si>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</si>
  <si>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</si>
  <si>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</si>
  <si>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</si>
  <si>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</si>
  <si>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</si>
  <si>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</si>
  <si>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</si>
  <si>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</si>
  <si>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</si>
  <si>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</si>
  <si>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</si>
  <si>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</si>
  <si>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</si>
  <si>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</si>
  <si>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</si>
  <si>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</si>
  <si>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</si>
  <si>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</si>
  <si>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</si>
  <si>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</si>
  <si>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</si>
  <si>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</si>
  <si>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</si>
  <si>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</si>
  <si>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</si>
  <si>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</si>
  <si>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</si>
  <si>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</si>
  <si>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</si>
  <si>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</si>
  <si>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</si>
  <si>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</si>
  <si>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</si>
  <si>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</si>
  <si>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</si>
  <si>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</si>
  <si>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</si>
  <si>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</si>
  <si>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</si>
  <si>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</si>
  <si>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</si>
  <si>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</si>
  <si>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</si>
  <si>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</si>
  <si>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</si>
  <si>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</si>
  <si>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</si>
  <si>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</si>
  <si>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</si>
  <si>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</si>
  <si>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</si>
  <si>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</si>
  <si>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</si>
  <si>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</si>
  <si>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</si>
  <si>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</si>
  <si>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</si>
  <si>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</si>
  <si>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</si>
  <si>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</si>
  <si>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</si>
  <si>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</si>
  <si>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</si>
  <si>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</si>
  <si>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</si>
  <si>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</si>
  <si>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</si>
  <si>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</si>
  <si>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</si>
  <si>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</si>
  <si>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</si>
  <si>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</si>
  <si>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</si>
  <si>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</si>
  <si>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</si>
  <si>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</si>
  <si>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</si>
  <si>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</si>
  <si>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</si>
  <si>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</si>
  <si>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</si>
  <si>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</si>
  <si>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</si>
  <si>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</si>
  <si>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</si>
  <si>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</si>
  <si>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</si>
  <si>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</si>
  <si>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</si>
  <si>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</si>
  <si>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</si>
  <si>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</si>
  <si>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</si>
  <si>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</si>
  <si>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</si>
  <si>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</si>
  <si>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</si>
  <si>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</si>
  <si>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</si>
  <si>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</si>
  <si>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</si>
  <si>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</si>
  <si>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</si>
  <si>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</si>
  <si>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</si>
  <si>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</si>
  <si>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</si>
  <si>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</si>
  <si>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</si>
  <si>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</si>
  <si>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</si>
  <si>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</si>
  <si>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</si>
  <si>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</si>
  <si>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</si>
  <si>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</si>
  <si>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</si>
  <si>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</si>
  <si>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</si>
  <si>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</si>
  <si>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</si>
  <si>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</si>
  <si>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</si>
  <si>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</si>
  <si>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</si>
  <si>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</si>
  <si>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</si>
  <si>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</si>
  <si>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</si>
  <si>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</si>
  <si>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</si>
  <si>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</si>
  <si>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</si>
  <si>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</si>
  <si>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</si>
  <si>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</si>
  <si>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</si>
  <si>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</si>
  <si>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</si>
  <si>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</si>
  <si>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</si>
  <si>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</si>
  <si>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</si>
  <si>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</si>
  <si>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</si>
  <si>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</si>
  <si>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</si>
  <si>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</si>
  <si>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</si>
  <si>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</si>
  <si>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</si>
  <si>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</si>
  <si>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</si>
  <si>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</si>
  <si>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</si>
  <si>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</si>
  <si>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</si>
  <si>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</si>
  <si>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</si>
  <si>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</si>
  <si>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</si>
  <si>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</si>
  <si>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</si>
  <si>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</si>
  <si>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</si>
  <si>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</si>
  <si>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</si>
  <si>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</si>
  <si>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</si>
  <si>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</si>
  <si>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</si>
  <si>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</si>
  <si>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</si>
  <si>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</si>
  <si>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</si>
  <si>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</si>
  <si>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</si>
  <si>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</si>
  <si>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</si>
  <si>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</si>
  <si>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</si>
  <si>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</si>
  <si>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</si>
  <si>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</si>
  <si>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</si>
  <si>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</si>
  <si>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</si>
  <si>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</si>
  <si>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</si>
  <si>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</si>
  <si>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</si>
  <si>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</si>
  <si>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</si>
  <si>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</si>
  <si>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</si>
  <si>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</si>
  <si>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</si>
  <si>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</si>
  <si>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</si>
  <si>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</si>
  <si>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</si>
  <si>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</si>
  <si>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</si>
  <si>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</si>
  <si>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</si>
  <si>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</si>
  <si>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</si>
  <si>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</si>
  <si>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</si>
  <si>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</si>
  <si>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</si>
  <si>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</si>
  <si>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</si>
  <si>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</si>
  <si>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</si>
  <si>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</si>
  <si>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</si>
  <si>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</si>
  <si>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</si>
  <si>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</si>
  <si>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</si>
  <si>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</si>
  <si>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</si>
  <si>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</si>
  <si>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</si>
  <si>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</si>
  <si>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</si>
  <si>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</si>
  <si>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</si>
  <si>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</si>
  <si>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</si>
  <si>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</si>
  <si>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</si>
  <si>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</si>
  <si>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</si>
  <si>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</si>
  <si>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</si>
  <si>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</si>
  <si>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</si>
  <si>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</si>
  <si>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</si>
  <si>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</si>
  <si>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</si>
  <si>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</si>
  <si>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</si>
  <si>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</si>
  <si>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</si>
  <si>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</si>
  <si>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</si>
  <si>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</si>
  <si>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</si>
  <si>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</si>
  <si>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</si>
  <si>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</si>
  <si>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</si>
  <si>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</si>
  <si>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</si>
  <si>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</si>
  <si>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</si>
  <si>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</si>
  <si>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</si>
  <si>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</si>
  <si>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</si>
  <si>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</si>
  <si>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</si>
  <si>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</si>
  <si>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</si>
  <si>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</si>
  <si>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</si>
  <si>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</si>
  <si>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</si>
  <si>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</si>
  <si>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</si>
  <si>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</si>
  <si>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</si>
  <si>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</si>
  <si>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</si>
  <si>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</si>
  <si>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</si>
  <si>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</si>
  <si>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</si>
  <si>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</si>
  <si>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</si>
  <si>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</si>
  <si>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</si>
  <si>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</si>
  <si>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</si>
  <si>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</si>
  <si>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</si>
  <si>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</si>
  <si>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</si>
  <si>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</si>
  <si>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</si>
  <si>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</si>
  <si>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</si>
  <si>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</si>
  <si>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</si>
  <si>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</si>
  <si>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</si>
  <si>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</si>
  <si>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</si>
  <si>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</si>
  <si>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</si>
  <si>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</si>
  <si>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</si>
  <si>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</si>
  <si>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</si>
  <si>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</si>
  <si>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</si>
  <si>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</si>
  <si>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</si>
  <si>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</si>
  <si>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</si>
  <si>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</si>
  <si>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</si>
  <si>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</si>
  <si>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</si>
  <si>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</si>
  <si>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</si>
  <si>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</si>
  <si>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</si>
  <si>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</si>
  <si>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</si>
  <si>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</si>
  <si>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</si>
  <si>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</si>
  <si>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</si>
  <si>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</si>
  <si>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</si>
  <si>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</si>
  <si>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</si>
  <si>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</si>
  <si>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</si>
  <si>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</si>
  <si>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</si>
  <si>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</si>
  <si>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</si>
  <si>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</si>
  <si>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</si>
  <si>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</si>
  <si>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</si>
  <si>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</si>
  <si>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</si>
  <si>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</si>
  <si>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</si>
  <si>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</si>
  <si>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</si>
  <si>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</si>
  <si>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</si>
  <si>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</si>
  <si>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</si>
  <si>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</si>
  <si>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</si>
  <si>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</si>
  <si>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</si>
  <si>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</si>
  <si>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</si>
  <si>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</si>
  <si>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</si>
  <si>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</si>
  <si>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</si>
  <si>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</si>
  <si>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</si>
  <si>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</si>
  <si>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</si>
  <si>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</si>
  <si>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</si>
  <si>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</si>
  <si>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</si>
  <si>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</si>
  <si>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</si>
  <si>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</si>
  <si>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</si>
  <si>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</si>
  <si>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</si>
  <si>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</si>
  <si>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</si>
  <si>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</si>
  <si>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</si>
  <si>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</si>
  <si>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</si>
  <si>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</si>
  <si>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</si>
  <si>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</si>
  <si>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</si>
  <si>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</si>
  <si>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</si>
  <si>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</si>
  <si>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</si>
  <si>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</si>
  <si>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</si>
  <si>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</si>
  <si>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</si>
  <si>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</si>
  <si>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</si>
  <si>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</si>
  <si>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</si>
  <si>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</si>
  <si>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</si>
  <si>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</si>
  <si>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</si>
  <si>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</si>
  <si>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</si>
  <si>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</si>
  <si>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</si>
  <si>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</si>
  <si>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</si>
  <si>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</si>
  <si>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</si>
  <si>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</si>
  <si>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</si>
  <si>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</si>
  <si>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</si>
  <si>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</si>
  <si>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</si>
  <si>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</si>
  <si>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</si>
  <si>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</si>
  <si>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</si>
  <si>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</si>
  <si>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</si>
  <si>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</si>
  <si>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</si>
  <si>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</si>
  <si>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</si>
  <si>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</si>
  <si>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</si>
  <si>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</si>
  <si>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</si>
  <si>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</si>
  <si>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</si>
  <si>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</si>
  <si>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</si>
  <si>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</si>
  <si>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</si>
  <si>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</si>
  <si>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</si>
  <si>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</si>
  <si>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</si>
  <si>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</si>
  <si>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</si>
  <si>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</si>
  <si>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</si>
  <si>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</si>
  <si>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</si>
  <si>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</si>
  <si>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</si>
  <si>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</si>
  <si>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</si>
  <si>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</si>
  <si>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</si>
  <si>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</si>
  <si>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</si>
  <si>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</si>
  <si>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</si>
  <si>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</si>
  <si>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</si>
  <si>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</si>
  <si>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</si>
  <si>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</si>
  <si>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</si>
  <si>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</si>
  <si>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</si>
  <si>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</si>
  <si>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</si>
  <si>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</si>
  <si>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</si>
  <si>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</si>
  <si>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</si>
  <si>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</si>
  <si>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</si>
  <si>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</si>
  <si>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</si>
  <si>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</si>
  <si>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</si>
  <si>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</si>
  <si>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</si>
  <si>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</si>
  <si>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</si>
  <si>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</si>
  <si>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</si>
  <si>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</si>
  <si>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</si>
  <si>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</si>
  <si>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</si>
  <si>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</si>
  <si>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</si>
  <si>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</si>
  <si>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</si>
  <si>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</si>
  <si>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</si>
  <si>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</si>
  <si>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</si>
  <si>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</si>
  <si>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</si>
  <si>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</si>
  <si>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</si>
  <si>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</si>
  <si>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</si>
  <si>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</si>
  <si>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</si>
  <si>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</si>
  <si>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</si>
  <si>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</si>
  <si>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</si>
  <si>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</si>
  <si>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</si>
  <si>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</si>
  <si>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</si>
  <si>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</si>
  <si>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</si>
  <si>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</si>
  <si>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</si>
  <si>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</si>
  <si>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</si>
  <si>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</si>
  <si>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</si>
  <si>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</si>
  <si>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</si>
  <si>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</si>
  <si>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</si>
  <si>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</si>
  <si>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</si>
  <si>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</si>
  <si>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</si>
  <si>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</si>
  <si>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</si>
  <si>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</si>
  <si>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</si>
  <si>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</si>
  <si>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</si>
  <si>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</si>
  <si>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</si>
  <si>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</si>
  <si>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</si>
  <si>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</si>
  <si>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</si>
  <si>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</si>
  <si>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</si>
  <si>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</si>
  <si>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</si>
  <si>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</si>
  <si>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</si>
  <si>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</si>
  <si>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</si>
  <si>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</si>
  <si>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</si>
  <si>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</si>
  <si>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</si>
  <si>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</si>
  <si>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</si>
  <si>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</si>
  <si>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</si>
  <si>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</si>
  <si>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</si>
  <si>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</si>
  <si>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</si>
  <si>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</si>
  <si>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</si>
  <si>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</si>
  <si>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</si>
  <si>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</si>
  <si>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</si>
  <si>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</si>
  <si>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</si>
  <si>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</si>
  <si>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</si>
  <si>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</si>
  <si>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</si>
  <si>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</si>
  <si>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</si>
  <si>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</si>
  <si>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</si>
  <si>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</si>
  <si>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</si>
  <si>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</si>
  <si>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</si>
  <si>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</si>
  <si>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</si>
  <si>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</si>
  <si>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</si>
  <si>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</si>
  <si>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</si>
  <si>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</si>
  <si>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</si>
  <si>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</si>
  <si>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</si>
  <si>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</si>
  <si>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</si>
  <si>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</si>
  <si>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</si>
  <si>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</si>
  <si>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</si>
  <si>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</si>
  <si>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</si>
  <si>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</si>
  <si>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</si>
  <si>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</si>
  <si>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</si>
  <si>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</si>
  <si>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</si>
  <si>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</si>
  <si>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</si>
  <si>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</si>
  <si>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</si>
  <si>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</si>
  <si>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</si>
  <si>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</si>
  <si>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</si>
  <si>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</si>
  <si>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</si>
  <si>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</si>
  <si>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</si>
  <si>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</si>
  <si>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</si>
  <si>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</si>
  <si>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</si>
  <si>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</si>
  <si>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</si>
  <si>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</si>
  <si>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</si>
  <si>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</si>
  <si>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</si>
  <si>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</si>
  <si>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</si>
  <si>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</si>
  <si>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</si>
  <si>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</si>
  <si>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</si>
  <si>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</si>
  <si>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</si>
  <si>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</si>
  <si>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</si>
  <si>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</si>
  <si>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</si>
  <si>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</si>
  <si>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</si>
  <si>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</si>
  <si>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</si>
  <si>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</si>
  <si>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</si>
  <si>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</si>
  <si>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</si>
  <si>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</si>
  <si>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</si>
  <si>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</si>
  <si>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</si>
  <si>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</si>
  <si>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</si>
  <si>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</si>
  <si>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</si>
  <si>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</si>
  <si>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</si>
  <si>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</si>
  <si>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</si>
  <si>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</si>
  <si>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</si>
  <si>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</si>
  <si>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</si>
  <si>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</si>
  <si>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</si>
  <si>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</si>
  <si>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</si>
  <si>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</si>
  <si>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</si>
  <si>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</si>
  <si>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</si>
  <si>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</si>
  <si>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</si>
  <si>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</si>
  <si>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</si>
  <si>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</si>
  <si>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</si>
  <si>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</si>
  <si>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</si>
  <si>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</si>
  <si>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</si>
  <si>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</si>
  <si>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</si>
  <si>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</si>
  <si>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</si>
  <si>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</si>
  <si>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</si>
  <si>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</si>
  <si>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</si>
  <si>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</si>
  <si>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</si>
  <si>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</si>
  <si>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</si>
  <si>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</si>
  <si>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</si>
  <si>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</si>
  <si>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</si>
  <si>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</si>
  <si>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</si>
  <si>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</si>
  <si>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</si>
  <si>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</si>
  <si>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</si>
  <si>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</si>
  <si>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</si>
  <si>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</si>
  <si>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</si>
  <si>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</si>
  <si>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</si>
  <si>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</si>
  <si>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</si>
  <si>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</si>
  <si>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</si>
  <si>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</si>
  <si>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</si>
  <si>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</si>
  <si>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</si>
  <si>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</si>
  <si>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</si>
  <si>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</si>
  <si>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</si>
  <si>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</si>
  <si>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</si>
  <si>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</si>
  <si>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</si>
  <si>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</si>
  <si>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</si>
  <si>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</si>
  <si>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</si>
  <si>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</si>
  <si>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</si>
  <si>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</si>
  <si>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</si>
  <si>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</si>
  <si>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</si>
  <si>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</si>
  <si>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</si>
  <si>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</si>
  <si>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</si>
  <si>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</si>
  <si>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</si>
  <si>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</si>
  <si>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</si>
  <si>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</si>
  <si>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</si>
  <si>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</si>
  <si>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</si>
  <si>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</si>
  <si>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</si>
  <si>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</si>
  <si>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</si>
  <si>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</si>
  <si>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</si>
  <si>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</si>
  <si>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</si>
  <si>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</si>
  <si>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</si>
  <si>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</si>
  <si>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</si>
  <si>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</si>
  <si>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</si>
  <si>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</si>
  <si>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</si>
  <si>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</si>
  <si>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</si>
  <si>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</si>
  <si>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</si>
  <si>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</si>
  <si>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</si>
  <si>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</si>
  <si>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</si>
  <si>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</si>
  <si>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</si>
  <si>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</si>
  <si>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</si>
  <si>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</si>
  <si>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</si>
  <si>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</si>
  <si>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</si>
  <si>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</si>
  <si>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</si>
  <si>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</si>
  <si>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</si>
  <si>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</si>
  <si>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</si>
  <si>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</si>
  <si>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</si>
  <si>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</si>
  <si>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</si>
  <si>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</si>
  <si>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</si>
  <si>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</si>
  <si>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</si>
  <si>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</si>
  <si>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</si>
  <si>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</si>
  <si>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</si>
  <si>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</si>
  <si>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</si>
  <si>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</si>
  <si>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</si>
  <si>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</si>
  <si>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</si>
  <si>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</si>
  <si>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</si>
  <si>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</si>
  <si>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</si>
  <si>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</si>
  <si>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</si>
  <si>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</si>
  <si>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</si>
  <si>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</si>
  <si>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</si>
  <si>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</si>
  <si>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</si>
  <si>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</si>
  <si>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</si>
  <si>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</si>
  <si>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</si>
  <si>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</si>
  <si>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</si>
  <si>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</si>
  <si>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</si>
  <si>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</si>
  <si>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</si>
  <si>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</si>
  <si>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</si>
  <si>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</si>
  <si>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</si>
  <si>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</si>
  <si>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</si>
  <si>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</si>
  <si>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</si>
  <si>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</si>
  <si>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</si>
  <si>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</si>
  <si>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</si>
  <si>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</si>
  <si>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</si>
  <si>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</si>
  <si>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</si>
  <si>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</si>
  <si>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</si>
  <si>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</si>
  <si>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</si>
  <si>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</si>
  <si>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</si>
  <si>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</si>
  <si>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</si>
  <si>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</si>
  <si>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</si>
  <si>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</si>
  <si>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</si>
  <si>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</si>
  <si>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</si>
  <si>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</si>
  <si>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</si>
  <si>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</si>
  <si>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</si>
  <si>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</si>
  <si>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</si>
  <si>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</si>
  <si>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</si>
  <si>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</si>
  <si>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</si>
  <si>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</si>
  <si>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</si>
  <si>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</si>
  <si>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</si>
  <si>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</si>
  <si>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</si>
  <si>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</si>
  <si>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</si>
  <si>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</si>
  <si>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</si>
  <si>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</si>
  <si>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</si>
  <si>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</si>
  <si>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</si>
  <si>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</si>
  <si>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</si>
  <si>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</si>
  <si>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</si>
  <si>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</si>
  <si>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</si>
  <si>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</si>
  <si>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</si>
  <si>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</si>
  <si>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</si>
  <si>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</si>
  <si>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</si>
  <si>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</si>
  <si>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</si>
  <si>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</si>
  <si>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</si>
  <si>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</si>
  <si>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</si>
  <si>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</si>
  <si>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</si>
  <si>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</si>
  <si>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</si>
  <si>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</si>
  <si>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</si>
  <si>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</si>
  <si>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</si>
  <si>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</si>
  <si>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</si>
  <si>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</si>
  <si>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</si>
  <si>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</si>
  <si>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</si>
  <si>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</si>
  <si>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</si>
  <si>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</si>
  <si>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</si>
  <si>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</si>
  <si>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</si>
  <si>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</si>
  <si>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</si>
  <si>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</si>
  <si>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</si>
  <si>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</si>
  <si>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</si>
  <si>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</si>
  <si>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</si>
  <si>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</si>
  <si>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</si>
  <si>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</si>
  <si>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</si>
  <si>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</si>
  <si>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</si>
  <si>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</si>
  <si>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</si>
  <si>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</si>
  <si>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</si>
  <si>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</si>
  <si>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</si>
  <si>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</si>
  <si>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</si>
  <si>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</si>
  <si>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</si>
  <si>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</si>
  <si>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</si>
  <si>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</si>
  <si>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</si>
  <si>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</si>
  <si>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</si>
  <si>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</si>
  <si>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</si>
  <si>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</si>
  <si>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</si>
  <si>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</si>
  <si>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</si>
  <si>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</si>
  <si>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</si>
  <si>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</si>
  <si>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</si>
  <si>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</si>
  <si>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</si>
  <si>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</si>
  <si>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</si>
  <si>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</si>
  <si>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</si>
  <si>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</si>
  <si>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</si>
  <si>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</si>
  <si>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</si>
  <si>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</si>
  <si>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</si>
  <si>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</si>
  <si>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</si>
  <si>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</si>
  <si>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</si>
  <si>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</si>
  <si>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</si>
  <si>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</si>
  <si>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</si>
  <si>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</si>
  <si>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</si>
  <si>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</si>
  <si>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</si>
  <si>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</si>
  <si>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</si>
  <si>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</si>
  <si>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</si>
  <si>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</si>
  <si>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</si>
  <si>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</si>
  <si>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</si>
  <si>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</si>
  <si>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</si>
  <si>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</si>
  <si>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</si>
  <si>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</si>
  <si>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</si>
  <si>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</si>
  <si>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</si>
  <si>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</si>
  <si>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</si>
  <si>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</si>
  <si>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</si>
  <si>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</si>
  <si>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</si>
  <si>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</si>
  <si>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</si>
  <si>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</si>
  <si>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</si>
  <si>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</si>
  <si>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</si>
  <si>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</si>
  <si>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</si>
  <si>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</si>
  <si>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</si>
  <si>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</si>
  <si>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</si>
  <si>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</si>
  <si>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</si>
  <si>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</si>
  <si>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</si>
  <si>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</si>
  <si>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</si>
  <si>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</si>
  <si>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</si>
  <si>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</si>
  <si>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</si>
  <si>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</si>
  <si>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</si>
  <si>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</si>
  <si>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</si>
  <si>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</si>
  <si>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</si>
  <si>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</si>
  <si>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</si>
  <si>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</si>
  <si>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</si>
  <si>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</si>
  <si>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</si>
  <si>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</si>
  <si>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</si>
  <si>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</si>
  <si>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</si>
  <si>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</si>
  <si>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</si>
  <si>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</si>
  <si>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</si>
  <si>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</si>
  <si>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</si>
  <si>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</si>
  <si>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</si>
  <si>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</si>
  <si>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</si>
  <si>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</si>
  <si>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</si>
  <si>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</si>
  <si>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</si>
  <si>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</si>
  <si>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</si>
  <si>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</si>
  <si>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</si>
  <si>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</si>
  <si>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</si>
  <si>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</si>
  <si>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</si>
  <si>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</si>
  <si>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</si>
  <si>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</si>
  <si>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</si>
  <si>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</si>
  <si>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</si>
  <si>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</si>
  <si>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</si>
  <si>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</si>
  <si>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</si>
  <si>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</si>
  <si>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</si>
  <si>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</si>
  <si>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</si>
  <si>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</si>
  <si>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</si>
  <si>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</si>
  <si>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</si>
  <si>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</si>
  <si>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</si>
  <si>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</si>
  <si>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</si>
  <si>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</si>
  <si>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</si>
  <si>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</si>
  <si>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</si>
  <si>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</si>
  <si>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</si>
  <si>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</si>
  <si>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</si>
  <si>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</si>
  <si>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</si>
  <si>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</si>
  <si>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</si>
  <si>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</si>
  <si>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</si>
  <si>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</si>
  <si>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</si>
  <si>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</si>
  <si>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</si>
  <si>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</si>
  <si>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</si>
  <si>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</si>
  <si>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</si>
  <si>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</si>
  <si>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</si>
  <si>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</si>
  <si>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</si>
  <si>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</si>
  <si>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</si>
  <si>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</si>
  <si>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</si>
  <si>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</si>
  <si>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</si>
  <si>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</si>
  <si>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</si>
  <si>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</si>
  <si>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</si>
  <si>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</si>
  <si>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</si>
  <si>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</si>
  <si>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</si>
  <si>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</si>
  <si>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</si>
  <si>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</si>
  <si>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</si>
  <si>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</si>
  <si>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</si>
  <si>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</si>
  <si>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</si>
  <si>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</si>
  <si>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</si>
  <si>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</si>
  <si>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</si>
  <si>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</si>
  <si>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</si>
  <si>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</si>
  <si>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</si>
  <si>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</si>
  <si>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</si>
  <si>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</si>
  <si>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</si>
  <si>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</si>
  <si>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</si>
  <si>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</si>
  <si>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</si>
  <si>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</si>
  <si>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</si>
  <si>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</si>
  <si>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</si>
  <si>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</si>
  <si>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</si>
  <si>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</si>
  <si>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</si>
  <si>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</si>
  <si>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</si>
  <si>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</si>
  <si>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</si>
  <si>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</si>
  <si>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</si>
  <si>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</si>
  <si>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</si>
  <si>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</si>
  <si>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</si>
  <si>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</si>
  <si>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</si>
  <si>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</si>
  <si>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</si>
  <si>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</si>
  <si>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</si>
  <si>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</si>
  <si>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</si>
  <si>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</si>
  <si>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</si>
  <si>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</si>
  <si>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</si>
  <si>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</si>
  <si>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</si>
  <si>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</si>
  <si>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</si>
  <si>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</si>
  <si>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</si>
  <si>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</si>
  <si>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</si>
  <si>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</si>
  <si>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</si>
  <si>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</si>
  <si>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</si>
  <si>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</si>
  <si>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</si>
  <si>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</si>
  <si>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</si>
  <si>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</si>
  <si>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</si>
  <si>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</si>
  <si>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</si>
  <si>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</si>
  <si>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</si>
  <si>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</si>
  <si>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</si>
  <si>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</si>
  <si>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</si>
  <si>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</si>
  <si>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</si>
  <si>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</si>
  <si>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</si>
  <si>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</si>
  <si>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</si>
  <si>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</si>
  <si>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</si>
  <si>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</si>
  <si>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</si>
  <si>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</si>
  <si>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</si>
  <si>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</si>
  <si>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</si>
  <si>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</si>
  <si>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</si>
  <si>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</si>
  <si>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</si>
  <si>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</si>
  <si>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</si>
  <si>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</si>
  <si>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</si>
  <si>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</si>
  <si>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</si>
  <si>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</si>
  <si>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</si>
  <si>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</si>
  <si>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</si>
  <si>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</si>
  <si>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</si>
  <si>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</si>
  <si>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</si>
  <si>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</si>
  <si>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</si>
  <si>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</si>
  <si>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</si>
  <si>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</si>
  <si>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</si>
  <si>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</si>
  <si>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</si>
  <si>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</si>
  <si>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</si>
  <si>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</si>
  <si>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</si>
  <si>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</si>
  <si>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</si>
  <si>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</si>
  <si>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</si>
  <si>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</si>
  <si>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</si>
  <si>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</si>
  <si>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</si>
  <si>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</si>
  <si>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</si>
  <si>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</si>
  <si>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</si>
  <si>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</si>
  <si>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</si>
  <si>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</si>
  <si>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</si>
  <si>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</si>
  <si>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</si>
  <si>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</si>
  <si>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</si>
  <si>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</si>
  <si>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</si>
  <si>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</si>
  <si>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</si>
  <si>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</si>
  <si>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</si>
  <si>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</si>
  <si>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</si>
  <si>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</si>
  <si>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</si>
  <si>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</si>
  <si>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</si>
  <si>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</si>
  <si>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</si>
  <si>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</si>
  <si>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</si>
  <si>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</si>
  <si>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</si>
  <si>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</si>
  <si>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</si>
  <si>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</si>
  <si>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</si>
  <si>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</si>
  <si>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</si>
  <si>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</si>
  <si>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</si>
  <si>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</si>
  <si>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</si>
  <si>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</si>
  <si>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</si>
  <si>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</si>
  <si>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</si>
  <si>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</si>
  <si>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</si>
  <si>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</si>
  <si>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</si>
  <si>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</si>
  <si>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</si>
  <si>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</si>
  <si>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</si>
  <si>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</si>
  <si>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</si>
  <si>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</si>
  <si>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</si>
  <si>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</si>
  <si>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</si>
  <si>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</si>
  <si>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</si>
  <si>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</si>
  <si>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</si>
  <si>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</si>
  <si>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</si>
  <si>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</si>
  <si>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</si>
  <si>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</si>
  <si>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</si>
  <si>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</si>
  <si>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</si>
  <si>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</si>
  <si>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</si>
  <si>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</si>
  <si>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</si>
  <si>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</si>
  <si>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</si>
  <si>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</si>
  <si>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</si>
  <si>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</si>
  <si>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</si>
  <si>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</si>
  <si>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</si>
  <si>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</si>
  <si>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</si>
  <si>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</si>
  <si>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</si>
  <si>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</si>
  <si>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</si>
  <si>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</si>
  <si>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</si>
  <si>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</si>
  <si>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</si>
  <si>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</si>
  <si>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</si>
  <si>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</si>
  <si>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</si>
  <si>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</si>
  <si>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</si>
  <si>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</si>
  <si>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</si>
  <si>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</si>
  <si>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</si>
  <si>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</si>
  <si>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</si>
  <si>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</si>
  <si>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</si>
  <si>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</si>
  <si>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</si>
  <si>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</si>
  <si>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</si>
  <si>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</si>
  <si>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</si>
  <si>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</si>
  <si>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</si>
  <si>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</si>
  <si>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</si>
  <si>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</si>
  <si>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</si>
  <si>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</si>
  <si>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</si>
  <si>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</si>
  <si>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</si>
  <si>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</si>
  <si>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</si>
  <si>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</si>
  <si>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</si>
  <si>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</si>
  <si>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</si>
  <si>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</si>
  <si>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</si>
  <si>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</si>
  <si>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</si>
  <si>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</si>
  <si>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</si>
  <si>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</si>
  <si>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</si>
  <si>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</si>
  <si>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</si>
  <si>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</si>
  <si>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</si>
  <si>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</si>
  <si>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</si>
  <si>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</si>
  <si>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</si>
  <si>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</si>
  <si>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</si>
  <si>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</si>
  <si>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</si>
  <si>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</si>
  <si>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</si>
  <si>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</si>
  <si>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</si>
  <si>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</si>
  <si>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</si>
  <si>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</si>
  <si>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</si>
  <si>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</si>
  <si>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</si>
  <si>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</si>
  <si>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</si>
  <si>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</si>
  <si>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</si>
  <si>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</si>
  <si>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</si>
  <si>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</si>
  <si>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</si>
  <si>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</si>
  <si>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</si>
  <si>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</si>
  <si>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</si>
  <si>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</si>
  <si>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</si>
  <si>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</si>
  <si>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</si>
  <si>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</si>
  <si>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</si>
  <si>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</si>
  <si>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</si>
  <si>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</si>
  <si>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</si>
  <si>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</si>
  <si>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</si>
  <si>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</si>
  <si>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</si>
  <si>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</si>
  <si>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</si>
  <si>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</si>
  <si>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</si>
  <si>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</si>
  <si>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</si>
  <si>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</si>
  <si>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</si>
  <si>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</si>
  <si>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</si>
  <si>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</si>
  <si>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</si>
  <si>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</si>
  <si>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</si>
  <si>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</si>
  <si>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</si>
  <si>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</si>
  <si>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</si>
  <si>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</si>
  <si>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</si>
  <si>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</si>
  <si>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</si>
  <si>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</si>
  <si>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</si>
  <si>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</si>
  <si>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</si>
  <si>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</si>
  <si>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</si>
  <si>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</si>
  <si>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</si>
  <si>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</si>
  <si>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</si>
  <si>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</si>
  <si>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</si>
  <si>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</si>
  <si>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</si>
  <si>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</si>
  <si>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</si>
  <si>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</si>
  <si>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</si>
  <si>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</si>
  <si>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</si>
  <si>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</si>
  <si>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</si>
  <si>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</si>
  <si>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</si>
  <si>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</si>
  <si>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</si>
  <si>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</si>
  <si>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</si>
  <si>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</si>
  <si>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</si>
  <si>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</si>
  <si>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</si>
  <si>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</si>
  <si>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</si>
  <si>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</si>
  <si>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</si>
  <si>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</si>
  <si>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</si>
  <si>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</si>
  <si>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</si>
  <si>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</si>
  <si>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</si>
  <si>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</si>
  <si>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</si>
  <si>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</si>
  <si>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</si>
  <si>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</si>
  <si>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</si>
  <si>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</si>
  <si>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</si>
  <si>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</si>
  <si>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</si>
  <si>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</si>
  <si>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</si>
  <si>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</si>
  <si>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</si>
  <si>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</si>
  <si>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</si>
  <si>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</si>
  <si>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</si>
  <si>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</si>
  <si>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</si>
  <si>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</si>
  <si>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</si>
  <si>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</si>
  <si>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</si>
  <si>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</si>
  <si>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</si>
  <si>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</si>
  <si>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</si>
  <si>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</si>
  <si>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</si>
  <si>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</si>
  <si>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</si>
  <si>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</si>
  <si>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</si>
  <si>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</si>
  <si>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</si>
  <si>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</si>
  <si>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</si>
  <si>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</si>
  <si>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</si>
  <si>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</si>
  <si>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</si>
  <si>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</si>
  <si>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</si>
  <si>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</si>
  <si>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</si>
  <si>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</si>
  <si>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</si>
  <si>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</si>
  <si>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</si>
  <si>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</si>
  <si>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</si>
  <si>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</si>
  <si>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</si>
  <si>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</si>
  <si>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</si>
  <si>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</si>
  <si>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</si>
  <si>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</si>
  <si>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</si>
  <si>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</si>
  <si>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</si>
  <si>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</si>
  <si>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</si>
  <si>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</si>
  <si>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</si>
  <si>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</si>
  <si>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</si>
  <si>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</si>
  <si>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</si>
  <si>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</si>
  <si>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</si>
  <si>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</si>
  <si>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</si>
  <si>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</si>
  <si>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</si>
  <si>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</si>
  <si>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</si>
  <si>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</si>
  <si>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</si>
  <si>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</si>
  <si>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</si>
  <si>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</si>
  <si>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</si>
  <si>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</si>
  <si>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</si>
  <si>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</si>
  <si>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</si>
  <si>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</si>
  <si>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</si>
  <si>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</si>
  <si>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</si>
  <si>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</si>
  <si>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</si>
  <si>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</si>
  <si>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</si>
  <si>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</si>
  <si>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</si>
  <si>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</si>
  <si>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</si>
  <si>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</si>
  <si>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</si>
  <si>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</si>
  <si>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</si>
  <si>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</si>
  <si>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</si>
  <si>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</si>
  <si>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</si>
  <si>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</si>
  <si>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</si>
  <si>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</si>
  <si>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</si>
  <si>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</si>
  <si>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</si>
  <si>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</si>
  <si>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</si>
  <si>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</si>
  <si>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</si>
  <si>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</si>
  <si>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</si>
  <si>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</si>
  <si>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</si>
  <si>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</si>
  <si>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</si>
  <si>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</si>
  <si>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</si>
  <si>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</si>
  <si>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</si>
  <si>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</si>
  <si>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</si>
  <si>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</si>
  <si>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</si>
  <si>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</si>
  <si>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</si>
  <si>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</si>
  <si>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</si>
  <si>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</si>
  <si>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</si>
  <si>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</si>
  <si>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</si>
  <si>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</si>
  <si>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</si>
  <si>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</si>
  <si>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</si>
  <si>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</si>
  <si>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</si>
  <si>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</si>
  <si>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</si>
  <si>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</si>
  <si>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</si>
  <si>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</si>
  <si>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</si>
  <si>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</si>
  <si>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</si>
  <si>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</si>
  <si>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</si>
  <si>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</si>
  <si>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</si>
  <si>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</si>
  <si>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</si>
  <si>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</si>
  <si>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</si>
  <si>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</si>
  <si>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</si>
  <si>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</si>
  <si>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</si>
  <si>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</si>
  <si>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</si>
  <si>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</si>
  <si>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</si>
  <si>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</si>
  <si>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</si>
  <si>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</si>
  <si>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</si>
  <si>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</si>
  <si>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</si>
  <si>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</si>
  <si>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</si>
  <si>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</si>
  <si>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</si>
  <si>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</si>
  <si>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</si>
  <si>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</si>
  <si>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</si>
  <si>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</si>
  <si>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</si>
  <si>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</si>
  <si>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</si>
  <si>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</si>
  <si>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</si>
  <si>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</si>
  <si>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</si>
  <si>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</si>
  <si>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</si>
  <si>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</si>
  <si>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</si>
  <si>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</si>
  <si>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</si>
  <si>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</si>
  <si>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</si>
  <si>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</si>
  <si>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</si>
  <si>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</si>
  <si>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</si>
  <si>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</si>
  <si>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</si>
  <si>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</si>
  <si>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</si>
  <si>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</si>
  <si>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</si>
  <si>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</si>
  <si>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</si>
  <si>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</si>
  <si>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</si>
  <si>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</si>
  <si>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</si>
  <si>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</si>
  <si>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</si>
  <si>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</si>
  <si>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</si>
  <si>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</si>
  <si>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</si>
  <si>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</si>
  <si>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</si>
  <si>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</si>
  <si>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</si>
  <si>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</si>
  <si>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</si>
  <si>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</si>
  <si>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</si>
  <si>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</si>
  <si>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</si>
  <si>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</si>
  <si>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</si>
  <si>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</si>
  <si>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</si>
  <si>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</si>
  <si>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</si>
  <si>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</si>
  <si>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</si>
  <si>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</si>
  <si>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</si>
  <si>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</si>
  <si>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</si>
  <si>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</si>
  <si>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</si>
  <si>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</si>
  <si>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</si>
  <si>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</si>
  <si>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</si>
  <si>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</si>
  <si>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</si>
  <si>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</si>
  <si>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</si>
  <si>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</si>
  <si>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</si>
  <si>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</si>
  <si>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</si>
  <si>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</si>
  <si>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</si>
  <si>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</si>
  <si>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</si>
  <si>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</si>
  <si>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</si>
  <si>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</si>
  <si>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</si>
  <si>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</si>
  <si>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</si>
  <si>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</si>
  <si>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</si>
  <si>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</si>
  <si>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</si>
  <si>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</si>
  <si>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</si>
  <si>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</si>
  <si>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</si>
  <si>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</si>
  <si>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</si>
  <si>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</si>
  <si>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</si>
  <si>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</si>
  <si>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</si>
  <si>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</si>
  <si>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</si>
  <si>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</si>
  <si>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</si>
  <si>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</si>
  <si>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</si>
  <si>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</si>
  <si>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</si>
  <si>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</si>
  <si>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</si>
  <si>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</si>
  <si>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</si>
  <si>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</si>
  <si>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</si>
  <si>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</si>
  <si>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</si>
  <si>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</si>
  <si>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</si>
  <si>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</si>
  <si>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</si>
  <si>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</si>
  <si>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</si>
  <si>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</si>
  <si>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</si>
  <si>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</si>
  <si>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</si>
  <si>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</si>
  <si>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</si>
  <si>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</si>
  <si>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</si>
  <si>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</si>
  <si>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</si>
  <si>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</si>
  <si>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</si>
  <si>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</si>
  <si>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</si>
  <si>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</si>
  <si>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</si>
  <si>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</si>
  <si>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</si>
  <si>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</si>
  <si>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</si>
  <si>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</si>
  <si>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</si>
  <si>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</si>
  <si>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</si>
  <si>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</si>
  <si>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</si>
  <si>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</si>
  <si>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</si>
  <si>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</si>
  <si>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</si>
  <si>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</si>
  <si>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</si>
  <si>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</si>
  <si>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</si>
  <si>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</si>
  <si>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</si>
  <si>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</si>
  <si>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</si>
  <si>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</si>
  <si>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</si>
  <si>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</si>
  <si>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</si>
  <si>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</si>
  <si>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</si>
  <si>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</si>
  <si>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</si>
  <si>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</si>
  <si>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</si>
  <si>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</si>
  <si>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</si>
  <si>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</si>
  <si>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</si>
  <si>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</si>
  <si>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</si>
  <si>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</si>
  <si>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</si>
  <si>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</si>
  <si>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</si>
  <si>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</si>
  <si>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</si>
  <si>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</si>
  <si>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</si>
  <si>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</si>
  <si>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</si>
  <si>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</si>
  <si>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</si>
  <si>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</si>
  <si>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</si>
  <si>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</si>
  <si>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</si>
  <si>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</si>
  <si>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</si>
  <si>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</si>
  <si>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</si>
  <si>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</si>
  <si>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</si>
  <si>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</si>
  <si>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</si>
  <si>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</si>
  <si>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</si>
  <si>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</si>
  <si>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</si>
  <si>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</si>
  <si>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</si>
  <si>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</si>
  <si>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</si>
  <si>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</si>
  <si>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</si>
  <si>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</si>
  <si>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</si>
  <si>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</si>
  <si>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</si>
  <si>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</si>
  <si>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</si>
  <si>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</si>
  <si>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</si>
  <si>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</si>
  <si>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</si>
  <si>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</si>
  <si>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</si>
  <si>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</si>
  <si>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</si>
  <si>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</si>
  <si>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</si>
  <si>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</si>
  <si>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</si>
  <si>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</si>
  <si>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</si>
  <si>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</si>
  <si>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</si>
  <si>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</si>
  <si>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</si>
  <si>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</si>
  <si>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</si>
  <si>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</si>
  <si>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</si>
  <si>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</si>
  <si>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</si>
  <si>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</si>
  <si>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</si>
  <si>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</si>
  <si>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</si>
  <si>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</si>
  <si>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</si>
  <si>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</si>
  <si>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</si>
  <si>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</si>
  <si>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</si>
  <si>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</si>
  <si>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</si>
  <si>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</si>
  <si>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</si>
  <si>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</si>
  <si>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</si>
  <si>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</si>
  <si>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</si>
  <si>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</si>
  <si>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</si>
  <si>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</si>
  <si>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</si>
  <si>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</si>
  <si>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</si>
  <si>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</si>
  <si>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</si>
  <si>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</si>
  <si>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</si>
  <si>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</si>
  <si>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</si>
  <si>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</si>
  <si>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</si>
  <si>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</si>
  <si>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</si>
  <si>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</si>
  <si>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</si>
  <si>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</si>
  <si>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</si>
  <si>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</si>
  <si>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</si>
  <si>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</si>
  <si>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</si>
  <si>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</si>
  <si>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</si>
  <si>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</si>
  <si>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</si>
  <si>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</si>
  <si>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</si>
  <si>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</si>
  <si>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</si>
  <si>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</si>
  <si>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</si>
  <si>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</si>
  <si>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</si>
  <si>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</si>
  <si>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</si>
  <si>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</si>
  <si>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</si>
  <si>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</si>
  <si>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</si>
  <si>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</si>
  <si>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</si>
  <si>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</si>
  <si>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</si>
  <si>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</si>
  <si>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</si>
  <si>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</si>
  <si>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</si>
  <si>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</si>
  <si>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</si>
  <si>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</si>
  <si>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</si>
  <si>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</si>
  <si>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</si>
  <si>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</si>
  <si>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</si>
  <si>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</si>
  <si>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</si>
  <si>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</si>
  <si>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</si>
  <si>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</si>
  <si>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</si>
  <si>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</si>
  <si>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</si>
  <si>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</si>
  <si>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</si>
  <si>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</si>
  <si>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</si>
  <si>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</si>
  <si>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</si>
  <si>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</si>
  <si>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</si>
  <si>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</si>
  <si>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</si>
  <si>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</si>
  <si>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</si>
  <si>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</si>
  <si>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</si>
  <si>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</si>
  <si>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</si>
  <si>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</si>
  <si>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</si>
  <si>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</si>
  <si>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</si>
  <si>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</si>
  <si>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</si>
  <si>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</si>
  <si>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</si>
  <si>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</si>
  <si>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</si>
  <si>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</si>
  <si>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</si>
  <si>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</si>
  <si>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</si>
  <si>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</si>
  <si>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</si>
  <si>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</si>
  <si>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</si>
  <si>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</si>
  <si>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</si>
  <si>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</si>
  <si>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</si>
  <si>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</si>
  <si>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</si>
  <si>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</si>
  <si>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</si>
  <si>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</si>
  <si>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</si>
  <si>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</si>
  <si>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</si>
  <si>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</si>
  <si>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</si>
  <si>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</si>
  <si>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</si>
  <si>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</si>
  <si>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</si>
  <si>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</si>
  <si>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</si>
  <si>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</si>
  <si>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</si>
  <si>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</si>
  <si>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</si>
  <si>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</si>
  <si>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</si>
  <si>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</si>
  <si>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</si>
  <si>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</si>
  <si>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</si>
  <si>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</si>
  <si>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</si>
  <si>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</si>
  <si>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</si>
  <si>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</si>
  <si>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</si>
  <si>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</si>
  <si>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</si>
  <si>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</si>
  <si>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</si>
  <si>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</si>
  <si>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</si>
  <si>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</si>
  <si>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</si>
  <si>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</si>
  <si>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</si>
  <si>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</si>
  <si>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</si>
  <si>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</si>
  <si>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</si>
  <si>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</si>
  <si>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</si>
  <si>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</si>
  <si>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</si>
  <si>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</si>
  <si>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</si>
  <si>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</si>
  <si>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</si>
  <si>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</si>
  <si>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</si>
  <si>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</si>
  <si>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</si>
  <si>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</si>
  <si>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</si>
  <si>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</si>
  <si>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</si>
  <si>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</si>
  <si>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</si>
  <si>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</si>
  <si>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</si>
  <si>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</si>
  <si>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</si>
  <si>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</si>
  <si>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</si>
  <si>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</si>
  <si>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</si>
  <si>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</si>
  <si>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</si>
  <si>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</si>
  <si>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</si>
  <si>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</si>
  <si>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</si>
  <si>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</si>
  <si>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</si>
  <si>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</si>
  <si>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</si>
  <si>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</si>
  <si>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</si>
  <si>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</si>
  <si>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</si>
  <si>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</si>
  <si>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</si>
  <si>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</si>
  <si>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</si>
  <si>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</si>
  <si>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</si>
  <si>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</si>
  <si>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</si>
  <si>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</si>
  <si>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</si>
  <si>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</si>
  <si>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</si>
  <si>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</si>
  <si>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</si>
  <si>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</si>
  <si>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</si>
  <si>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</si>
  <si>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</si>
  <si>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</si>
  <si>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</si>
  <si>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</si>
  <si>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</si>
  <si>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</si>
  <si>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</si>
  <si>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</si>
  <si>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</si>
  <si>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</si>
  <si>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</si>
  <si>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</si>
  <si>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</si>
  <si>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</si>
  <si>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</si>
  <si>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</si>
  <si>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</si>
  <si>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</si>
  <si>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</si>
  <si>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</si>
  <si>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</si>
  <si>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</si>
  <si>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</si>
  <si>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</si>
  <si>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</si>
  <si>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</si>
  <si>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</si>
  <si>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</si>
  <si>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</si>
  <si>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</si>
  <si>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</si>
  <si>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</si>
  <si>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</si>
  <si>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</si>
  <si>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</si>
  <si>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</si>
  <si>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</si>
  <si>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</si>
  <si>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</si>
  <si>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</si>
  <si>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</si>
  <si>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</si>
  <si>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</si>
  <si>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</si>
  <si>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</si>
  <si>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</si>
  <si>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</si>
  <si>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</si>
  <si>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</si>
  <si>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</si>
  <si>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</si>
  <si>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</si>
  <si>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</si>
  <si>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</si>
  <si>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</si>
  <si>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</si>
  <si>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</si>
  <si>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</si>
  <si>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</si>
  <si>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</si>
  <si>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</si>
  <si>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</si>
  <si>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</si>
  <si>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</si>
  <si>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</si>
  <si>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</si>
  <si>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</si>
  <si>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</si>
  <si>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</si>
  <si>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</si>
  <si>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</si>
  <si>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</si>
  <si>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</si>
  <si>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</si>
  <si>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</si>
  <si>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</si>
  <si>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</si>
  <si>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</si>
  <si>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</si>
  <si>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</si>
  <si>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</si>
  <si>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</si>
  <si>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</si>
  <si>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</si>
  <si>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</si>
  <si>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</si>
  <si>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</si>
  <si>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</si>
  <si>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</si>
  <si>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</si>
  <si>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</si>
  <si>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</si>
  <si>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</si>
  <si>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</si>
  <si>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</si>
  <si>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</si>
  <si>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</si>
  <si>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</si>
  <si>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</si>
  <si>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</si>
  <si>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</si>
  <si>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</si>
  <si>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</si>
  <si>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</si>
  <si>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</si>
  <si>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</si>
  <si>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</si>
  <si>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</si>
  <si>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</si>
  <si>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</si>
  <si>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</si>
  <si>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</si>
  <si>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</si>
  <si>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</si>
  <si>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</si>
  <si>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</si>
  <si>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</si>
  <si>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</si>
  <si>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</si>
  <si>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</si>
  <si>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</si>
  <si>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</si>
  <si>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</si>
  <si>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</si>
  <si>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</si>
  <si>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</si>
  <si>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</si>
  <si>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</si>
  <si>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</si>
  <si>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</si>
  <si>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</si>
  <si>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</si>
  <si>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</si>
  <si>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</si>
  <si>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</si>
  <si>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</si>
  <si>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</si>
  <si>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</si>
  <si>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</si>
  <si>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</si>
  <si>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</si>
  <si>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</si>
  <si>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</si>
  <si>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</si>
  <si>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</si>
  <si>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</si>
  <si>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</si>
  <si>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</si>
  <si>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</si>
  <si>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</si>
  <si>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</si>
  <si>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</si>
  <si>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</si>
  <si>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</si>
  <si>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</si>
  <si>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</si>
  <si>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</si>
  <si>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</si>
  <si>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</si>
  <si>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</si>
  <si>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</si>
  <si>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</si>
  <si>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</si>
  <si>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</si>
  <si>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</si>
  <si>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</si>
  <si>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</si>
  <si>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</si>
  <si>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</si>
  <si>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</si>
  <si>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</si>
  <si>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</si>
  <si>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</si>
  <si>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</si>
  <si>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</si>
  <si>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</si>
  <si>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</si>
  <si>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</si>
  <si>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</si>
  <si>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</si>
  <si>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</si>
  <si>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</si>
  <si>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</si>
  <si>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</si>
  <si>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</si>
  <si>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</si>
  <si>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</si>
  <si>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</si>
  <si>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</si>
  <si>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</si>
  <si>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</si>
  <si>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</si>
  <si>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</si>
  <si>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</si>
  <si>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</si>
  <si>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</si>
  <si>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</si>
  <si>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</si>
  <si>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</si>
  <si>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</si>
  <si>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</si>
  <si>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</si>
  <si>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</si>
  <si>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</si>
  <si>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</si>
  <si>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</si>
  <si>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</si>
  <si>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</si>
  <si>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</si>
  <si>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</si>
  <si>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</si>
  <si>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</si>
  <si>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</si>
  <si>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</si>
  <si>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</si>
  <si>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</si>
  <si>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</si>
  <si>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</si>
  <si>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</si>
  <si>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</si>
  <si>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</si>
  <si>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</si>
  <si>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</si>
  <si>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</si>
  <si>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</si>
  <si>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</si>
  <si>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</si>
  <si>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</si>
  <si>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</si>
  <si>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</si>
  <si>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</si>
  <si>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</si>
  <si>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</si>
  <si>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</si>
  <si>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</si>
  <si>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</si>
  <si>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</si>
  <si>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</si>
  <si>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</si>
  <si>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</si>
  <si>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</si>
  <si>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</si>
  <si>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</si>
  <si>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</si>
  <si>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</si>
  <si>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</si>
  <si>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</si>
  <si>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</si>
  <si>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</si>
  <si>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</si>
  <si>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</si>
  <si>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</si>
  <si>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</si>
  <si>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</si>
  <si>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</si>
  <si>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</si>
  <si>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</si>
  <si>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</si>
  <si>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</si>
  <si>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</si>
  <si>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</si>
  <si>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</si>
  <si>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</si>
  <si>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</si>
  <si>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</si>
  <si>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</si>
  <si>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</si>
  <si>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</si>
  <si>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</si>
  <si>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</si>
  <si>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</si>
  <si>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</si>
  <si>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</si>
  <si>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</si>
  <si>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</si>
  <si>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</si>
  <si>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</si>
  <si>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</si>
  <si>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</si>
  <si>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</si>
  <si>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</si>
  <si>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</si>
  <si>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</si>
  <si>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</si>
  <si>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</si>
  <si>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</si>
  <si>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</si>
  <si>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</si>
  <si>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</si>
  <si>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</si>
  <si>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</si>
  <si>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</si>
  <si>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</si>
  <si>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</si>
  <si>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</si>
  <si>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</si>
  <si>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</si>
  <si>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</si>
  <si>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</si>
  <si>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</si>
  <si>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</si>
  <si>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</si>
  <si>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</si>
  <si>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</si>
  <si>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</si>
  <si>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</si>
  <si>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</si>
  <si>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</si>
  <si>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</si>
  <si>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</si>
  <si>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</si>
  <si>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</si>
  <si>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</si>
  <si>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</si>
  <si>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</si>
  <si>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</si>
  <si>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</si>
  <si>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</si>
  <si>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</si>
  <si>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</si>
  <si>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</si>
  <si>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</si>
  <si>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</si>
  <si>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</si>
  <si>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</si>
  <si>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</si>
  <si>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</si>
  <si>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</si>
  <si>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</si>
  <si>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</si>
  <si>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</si>
  <si>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</si>
  <si>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</si>
  <si>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</si>
  <si>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</si>
  <si>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</si>
  <si>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</si>
  <si>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</si>
  <si>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</si>
  <si>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</si>
  <si>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</si>
  <si>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</si>
  <si>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</si>
  <si>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</si>
  <si>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</si>
  <si>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</si>
  <si>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</si>
  <si>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</si>
  <si>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</si>
  <si>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</si>
  <si>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</si>
  <si>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</si>
  <si>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</si>
  <si>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</si>
  <si>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</si>
  <si>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</si>
  <si>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</si>
  <si>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</si>
  <si>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</si>
  <si>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</si>
  <si>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</si>
  <si>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</si>
  <si>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</si>
  <si>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</si>
  <si>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</si>
  <si>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</si>
  <si>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</si>
  <si>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</si>
  <si>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</si>
  <si>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</si>
  <si>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</si>
  <si>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</si>
  <si>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</si>
  <si>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</si>
  <si>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</si>
  <si>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</si>
  <si>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</si>
  <si>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</si>
  <si>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</si>
  <si>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</si>
  <si>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</si>
  <si>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</si>
  <si>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</si>
  <si>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</si>
  <si>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</si>
  <si>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</si>
  <si>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</si>
  <si>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</si>
  <si>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</si>
  <si>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</si>
  <si>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</si>
  <si>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</si>
  <si>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</si>
  <si>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</si>
  <si>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</si>
  <si>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</si>
  <si>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</si>
  <si>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</si>
  <si>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</si>
  <si>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</si>
  <si>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</si>
  <si>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</si>
  <si>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</si>
  <si>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</si>
  <si>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</si>
  <si>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</si>
  <si>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</si>
  <si>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</si>
  <si>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</si>
  <si>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</si>
  <si>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</si>
  <si>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</si>
  <si>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</si>
  <si>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</si>
  <si>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</si>
  <si>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</si>
  <si>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</si>
  <si>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</si>
  <si>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</si>
  <si>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</si>
  <si>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</si>
  <si>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</si>
  <si>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</si>
  <si>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</si>
  <si>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</si>
  <si>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</si>
  <si>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</si>
  <si>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</si>
  <si>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</si>
  <si>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</si>
  <si>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</si>
  <si>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</si>
  <si>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</si>
  <si>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</si>
  <si>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</si>
  <si>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</si>
  <si>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</si>
  <si>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</si>
  <si>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</si>
  <si>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</si>
  <si>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</si>
  <si>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</si>
  <si>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</si>
  <si>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</si>
  <si>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</si>
  <si>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</si>
  <si>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</si>
  <si>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</si>
  <si>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</si>
  <si>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</si>
  <si>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</si>
  <si>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</si>
  <si>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</si>
  <si>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</si>
  <si>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</si>
  <si>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</si>
  <si>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</si>
  <si>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</si>
  <si>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</si>
  <si>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</si>
  <si>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</si>
  <si>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</si>
  <si>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</si>
  <si>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</si>
  <si>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</si>
  <si>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</si>
  <si>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</si>
  <si>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</si>
  <si>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</si>
  <si>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</si>
  <si>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</si>
  <si>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</si>
  <si>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</si>
  <si>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</si>
  <si>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</si>
  <si>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</si>
  <si>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</si>
  <si>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</si>
  <si>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</si>
  <si>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</si>
  <si>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</si>
  <si>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</si>
  <si>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</si>
  <si>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</si>
  <si>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</si>
  <si>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</si>
  <si>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</si>
  <si>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</si>
  <si>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</si>
  <si>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</si>
  <si>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</si>
  <si>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</si>
  <si>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</si>
  <si>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</si>
  <si>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</si>
  <si>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</si>
  <si>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</si>
  <si>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</si>
  <si>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</si>
  <si>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</si>
  <si>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</si>
  <si>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</si>
  <si>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</si>
  <si>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</si>
  <si>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</si>
  <si>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</si>
  <si>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</si>
  <si>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</si>
  <si>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</si>
  <si>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</si>
  <si>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</si>
  <si>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</si>
  <si>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</si>
  <si>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</si>
  <si>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</si>
  <si>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</si>
  <si>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</si>
  <si>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</si>
  <si>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</si>
  <si>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</si>
  <si>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</si>
  <si>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</si>
  <si>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</si>
  <si>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</si>
  <si>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</si>
  <si>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</si>
  <si>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</si>
  <si>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</si>
  <si>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</si>
  <si>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</si>
  <si>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</si>
  <si>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</si>
  <si>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</si>
  <si>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</si>
  <si>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</si>
  <si>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</si>
  <si>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</si>
  <si>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</si>
  <si>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</si>
  <si>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</si>
  <si>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</si>
  <si>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</si>
  <si>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</si>
  <si>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</si>
  <si>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</si>
  <si>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</si>
  <si>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</si>
  <si>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</si>
  <si>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</si>
  <si>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</si>
  <si>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</si>
  <si>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</si>
  <si>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</si>
  <si>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</si>
  <si>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</si>
  <si>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</si>
  <si>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</si>
  <si>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</si>
  <si>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</si>
  <si>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</si>
  <si>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</si>
  <si>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</si>
  <si>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</si>
  <si>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</si>
  <si>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</si>
  <si>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</si>
  <si>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</si>
  <si>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</si>
  <si>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</si>
  <si>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</si>
  <si>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</si>
  <si>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</si>
  <si>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</si>
  <si>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</si>
  <si>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</si>
  <si>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</si>
  <si>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</si>
  <si>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</si>
  <si>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</si>
  <si>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</si>
  <si>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</si>
  <si>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</si>
  <si>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</si>
  <si>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</si>
  <si>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</si>
  <si>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</si>
  <si>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</si>
  <si>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</si>
  <si>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</si>
  <si>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</si>
  <si>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</si>
  <si>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</si>
  <si>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</si>
  <si>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</si>
  <si>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</si>
  <si>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</si>
  <si>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</si>
  <si>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</si>
  <si>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</si>
  <si>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</si>
  <si>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</si>
  <si>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</si>
  <si>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</si>
  <si>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</si>
  <si>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</si>
  <si>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</si>
  <si>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</si>
  <si>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</si>
  <si>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</si>
  <si>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</si>
  <si>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</si>
  <si>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</si>
  <si>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</si>
  <si>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</si>
  <si>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</si>
  <si>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</si>
  <si>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</si>
  <si>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</si>
  <si>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</si>
  <si>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</si>
  <si>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</si>
  <si>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</si>
  <si>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</si>
  <si>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</si>
  <si>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</si>
  <si>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</si>
  <si>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</si>
  <si>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</si>
  <si>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</si>
  <si>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</si>
  <si>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</si>
  <si>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</si>
  <si>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</si>
  <si>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</si>
  <si>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</si>
  <si>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</si>
  <si>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</si>
  <si>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</si>
  <si>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</si>
  <si>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</si>
  <si>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</si>
  <si>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</si>
  <si>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</si>
  <si>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</si>
  <si>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</si>
  <si>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</si>
  <si>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</si>
  <si>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</si>
  <si>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</si>
  <si>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</si>
  <si>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</si>
  <si>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</si>
  <si>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</si>
  <si>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</si>
  <si>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</si>
  <si>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</si>
  <si>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</si>
  <si>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</si>
  <si>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</si>
  <si>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</si>
  <si>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</si>
  <si>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</si>
  <si>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</si>
  <si>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</si>
  <si>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</si>
  <si>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</si>
  <si>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</si>
  <si>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</si>
  <si>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</si>
  <si>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</si>
  <si>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</si>
  <si>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</si>
  <si>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</si>
  <si>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</si>
  <si>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</si>
  <si>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</si>
  <si>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</si>
  <si>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</si>
  <si>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</si>
  <si>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</si>
  <si>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</si>
  <si>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</si>
  <si>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</si>
  <si>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</si>
  <si>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</si>
  <si>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</si>
  <si>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</si>
  <si>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</si>
  <si>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</si>
  <si>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</si>
  <si>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</si>
  <si>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</si>
  <si>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</si>
  <si>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</si>
  <si>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</si>
  <si>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</si>
  <si>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</si>
  <si>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</si>
  <si>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</si>
  <si>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</si>
  <si>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</si>
  <si>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</si>
  <si>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</si>
  <si>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</si>
  <si>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</si>
  <si>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</si>
  <si>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</si>
  <si>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</si>
  <si>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</si>
  <si>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</si>
  <si>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</si>
  <si>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</si>
  <si>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</si>
  <si>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</si>
  <si>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</si>
  <si>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</si>
  <si>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</si>
  <si>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</si>
  <si>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</si>
  <si>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</si>
  <si>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</si>
  <si>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</si>
  <si>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</si>
  <si>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</si>
  <si>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</si>
  <si>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</si>
  <si>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</si>
  <si>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</si>
  <si>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</si>
  <si>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</si>
  <si>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</si>
  <si>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</si>
  <si>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</si>
  <si>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</si>
  <si>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</si>
  <si>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</si>
  <si>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</si>
  <si>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</si>
  <si>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</si>
  <si>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</si>
  <si>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</si>
  <si>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</si>
  <si>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</si>
  <si>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</si>
  <si>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</si>
  <si>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</si>
  <si>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</si>
  <si>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</si>
  <si>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</si>
  <si>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</si>
  <si>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</si>
  <si>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</si>
  <si>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</si>
  <si>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</si>
  <si>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</si>
  <si>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</si>
  <si>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</si>
  <si>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</si>
  <si>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</si>
  <si>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</si>
  <si>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</si>
  <si>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</si>
  <si>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</si>
  <si>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</si>
  <si>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</si>
  <si>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</si>
  <si>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</si>
  <si>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</si>
  <si>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</si>
  <si>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</si>
  <si>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</si>
  <si>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</si>
  <si>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</si>
  <si>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</si>
  <si>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</si>
  <si>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</si>
  <si>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</si>
  <si>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</si>
  <si>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</si>
  <si>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</si>
  <si>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</si>
  <si>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</si>
  <si>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</si>
  <si>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</si>
  <si>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</si>
  <si>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</si>
  <si>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</si>
  <si>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</si>
  <si>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</si>
  <si>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</si>
  <si>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</si>
  <si>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</si>
  <si>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</si>
  <si>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</si>
  <si>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</si>
  <si>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</si>
  <si>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</si>
  <si>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</si>
  <si>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</si>
  <si>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</si>
  <si>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</si>
  <si>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</si>
  <si>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</si>
  <si>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</si>
  <si>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</si>
  <si>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</si>
  <si>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</si>
  <si>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</si>
  <si>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</si>
  <si>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</si>
  <si>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</si>
  <si>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</si>
  <si>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</si>
  <si>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</si>
  <si>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</si>
  <si>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</si>
  <si>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</si>
  <si>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</si>
  <si>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</si>
  <si>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</si>
  <si>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</si>
  <si>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</si>
  <si>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</si>
  <si>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</si>
  <si>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</si>
  <si>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</si>
  <si>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</si>
  <si>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</si>
  <si>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</si>
  <si>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</si>
  <si>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</si>
  <si>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</si>
  <si>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</si>
  <si>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</si>
  <si>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</si>
  <si>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</si>
  <si>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</si>
  <si>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</si>
  <si>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</si>
  <si>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</si>
  <si>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</si>
  <si>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</si>
  <si>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</si>
  <si>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</si>
  <si>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</si>
  <si>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</si>
  <si>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</si>
  <si>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</si>
  <si>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</si>
  <si>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</si>
  <si>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</si>
  <si>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</si>
  <si>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</si>
  <si>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</si>
  <si>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</si>
  <si>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</si>
  <si>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</si>
  <si>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</si>
  <si>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</si>
  <si>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</si>
  <si>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</si>
  <si>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</si>
  <si>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</si>
  <si>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</si>
  <si>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</si>
  <si>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</si>
  <si>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</si>
  <si>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</si>
  <si>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</si>
  <si>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</si>
  <si>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</si>
  <si>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</si>
  <si>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</si>
  <si>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</si>
  <si>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</si>
  <si>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</si>
  <si>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</si>
  <si>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</si>
  <si>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</si>
  <si>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</si>
  <si>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</si>
  <si>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</si>
  <si>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</si>
  <si>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</si>
  <si>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</si>
  <si>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</si>
  <si>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</si>
  <si>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</si>
  <si>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</si>
  <si>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</si>
  <si>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</si>
  <si>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</si>
  <si>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</si>
  <si>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</si>
  <si>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</si>
  <si>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</si>
  <si>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</si>
  <si>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</si>
  <si>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</si>
  <si>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</si>
  <si>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</si>
  <si>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</si>
  <si>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</si>
  <si>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</si>
  <si>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</si>
  <si>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</si>
  <si>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</si>
  <si>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</si>
  <si>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</si>
  <si>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</si>
  <si>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</si>
  <si>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</si>
  <si>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</si>
  <si>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</si>
  <si>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</si>
  <si>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</si>
  <si>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</si>
  <si>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</si>
  <si>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</si>
  <si>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</si>
  <si>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</si>
  <si>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</si>
  <si>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</si>
  <si>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</si>
  <si>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</si>
  <si>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</si>
  <si>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</si>
  <si>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</si>
  <si>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</si>
  <si>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</si>
  <si>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</si>
  <si>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</si>
  <si>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</si>
  <si>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</si>
  <si>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</si>
  <si>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</si>
  <si>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</si>
  <si>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</si>
  <si>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</si>
  <si>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</si>
  <si>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</si>
  <si>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</si>
  <si>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</si>
  <si>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</si>
  <si>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</si>
  <si>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</si>
  <si>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</si>
  <si>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</si>
  <si>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</si>
  <si>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</si>
  <si>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</si>
  <si>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</si>
  <si>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</si>
  <si>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</si>
  <si>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</si>
  <si>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</si>
  <si>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</si>
  <si>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</si>
  <si>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</si>
  <si>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</si>
  <si>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</si>
  <si>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</si>
  <si>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</si>
  <si>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</si>
  <si>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</si>
  <si>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</si>
  <si>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</si>
  <si>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</si>
  <si>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</si>
  <si>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</si>
  <si>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</si>
  <si>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</si>
  <si>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</si>
  <si>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</si>
  <si>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</si>
  <si>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</si>
  <si>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</si>
  <si>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</si>
  <si>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</si>
  <si>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</si>
  <si>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</si>
  <si>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</si>
  <si>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</si>
  <si>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</si>
  <si>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</si>
  <si>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</si>
  <si>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</si>
  <si>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</si>
  <si>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</si>
  <si>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</si>
  <si>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</si>
  <si>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</si>
  <si>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</si>
  <si>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</si>
  <si>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</si>
  <si>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</si>
  <si>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</si>
  <si>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</si>
  <si>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</si>
  <si>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</si>
  <si>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</si>
  <si>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</si>
  <si>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</si>
  <si>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</si>
  <si>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</si>
  <si>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</si>
  <si>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</si>
  <si>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</si>
  <si>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</si>
  <si>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</si>
  <si>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</si>
  <si>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</si>
  <si>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</si>
  <si>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</si>
  <si>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</si>
  <si>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</si>
  <si>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</si>
  <si>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</si>
  <si>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</si>
  <si>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</si>
  <si>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</si>
  <si>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</si>
  <si>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</si>
  <si>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</si>
  <si>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</si>
  <si>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</si>
  <si>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</si>
  <si>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</si>
  <si>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</si>
  <si>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</si>
  <si>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</si>
  <si>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</si>
  <si>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</si>
  <si>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</si>
  <si>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</si>
  <si>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</si>
  <si>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</si>
  <si>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</si>
  <si>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</si>
  <si>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</si>
  <si>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</si>
  <si>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</si>
  <si>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</si>
  <si>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</si>
  <si>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</si>
  <si>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</si>
  <si>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</si>
  <si>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</si>
  <si>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</si>
  <si>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</si>
  <si>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</si>
  <si>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</si>
  <si>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</si>
  <si>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</si>
  <si>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</si>
  <si>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</si>
  <si>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</si>
  <si>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</si>
  <si>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</si>
  <si>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</si>
  <si>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</si>
  <si>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</si>
  <si>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</si>
  <si>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</si>
  <si>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</si>
  <si>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</si>
  <si>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</si>
  <si>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</si>
  <si>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</si>
  <si>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</si>
  <si>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</si>
  <si>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</si>
  <si>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</si>
  <si>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</si>
  <si>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</si>
  <si>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</si>
  <si>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</si>
  <si>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</si>
  <si>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</si>
  <si>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</si>
  <si>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</si>
  <si>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</si>
  <si>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</si>
  <si>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</si>
  <si>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</si>
  <si>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</si>
  <si>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</si>
  <si>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</si>
  <si>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</si>
  <si>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</si>
  <si>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</si>
  <si>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</si>
  <si>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</si>
  <si>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</si>
  <si>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</si>
  <si>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</si>
  <si>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</si>
  <si>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</si>
  <si>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</si>
  <si>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</si>
  <si>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</si>
  <si>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</si>
  <si>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</si>
  <si>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</si>
  <si>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</si>
  <si>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</si>
  <si>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</si>
  <si>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</si>
  <si>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</si>
  <si>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</si>
  <si>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</si>
  <si>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</si>
  <si>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</si>
  <si>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</si>
  <si>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</si>
  <si>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</si>
  <si>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</si>
  <si>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</si>
  <si>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</si>
  <si>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</si>
  <si>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</si>
  <si>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</si>
  <si>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</si>
  <si>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</si>
  <si>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</si>
  <si>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</si>
  <si>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</si>
  <si>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</si>
  <si>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</si>
  <si>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</si>
  <si>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</si>
  <si>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</si>
  <si>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</si>
  <si>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</si>
  <si>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</si>
  <si>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</si>
  <si>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</si>
  <si>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</si>
  <si>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</si>
  <si>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</si>
  <si>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</si>
  <si>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</si>
  <si>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</si>
  <si>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</si>
  <si>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</si>
  <si>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</si>
  <si>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</si>
  <si>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</si>
  <si>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</si>
  <si>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</si>
  <si>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</si>
  <si>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</si>
  <si>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</si>
  <si>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</si>
  <si>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</si>
  <si>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</si>
  <si>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</si>
  <si>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</si>
  <si>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</si>
  <si>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</si>
  <si>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</si>
  <si>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</si>
  <si>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</si>
  <si>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</si>
  <si>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</si>
  <si>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</si>
  <si>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</si>
  <si>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</si>
  <si>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</si>
  <si>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</si>
  <si>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</si>
  <si>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</si>
  <si>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</si>
  <si>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</si>
  <si>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</si>
  <si>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</si>
  <si>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</si>
  <si>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</si>
  <si>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</si>
  <si>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</si>
  <si>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</si>
  <si>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</si>
  <si>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</si>
  <si>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</si>
  <si>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</si>
  <si>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</si>
  <si>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</si>
  <si>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</si>
  <si>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</si>
  <si>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</si>
  <si>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</si>
  <si>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</si>
  <si>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</si>
  <si>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</si>
  <si>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</si>
  <si>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</si>
  <si>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</si>
  <si>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</si>
  <si>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</si>
  <si>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</si>
  <si>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</si>
  <si>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</si>
  <si>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</si>
  <si>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</si>
  <si>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</si>
  <si>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</si>
  <si>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</si>
  <si>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</si>
  <si>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</si>
  <si>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</si>
  <si>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</si>
  <si>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</si>
  <si>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</si>
  <si>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</si>
  <si>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</si>
  <si>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</si>
  <si>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</si>
  <si>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</si>
  <si>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</si>
  <si>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</si>
  <si>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</si>
  <si>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</si>
  <si>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</si>
  <si>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</si>
  <si>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</si>
  <si>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</si>
  <si>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</si>
  <si>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</si>
  <si>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</si>
  <si>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</si>
  <si>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</si>
  <si>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</si>
  <si>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</si>
  <si>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</si>
  <si>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</si>
  <si>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</si>
  <si>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</si>
  <si>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</si>
  <si>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</si>
  <si>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</si>
  <si>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</si>
  <si>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</si>
  <si>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</si>
  <si>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</si>
  <si>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</si>
  <si>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</si>
  <si>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</si>
  <si>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</si>
  <si>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</si>
  <si>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</si>
  <si>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</si>
  <si>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</si>
  <si>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</si>
  <si>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</si>
  <si>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</si>
  <si>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</si>
  <si>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</si>
  <si>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</si>
  <si>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</si>
  <si>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</si>
  <si>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</si>
  <si>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</si>
  <si>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</si>
  <si>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</si>
  <si>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</si>
  <si>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</si>
  <si>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</si>
  <si>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</si>
  <si>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</si>
  <si>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</si>
  <si>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</si>
  <si>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</si>
  <si>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</si>
  <si>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</si>
  <si>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</si>
  <si>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</si>
  <si>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</si>
  <si>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</si>
  <si>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</si>
  <si>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</si>
  <si>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</si>
  <si>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</si>
  <si>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</si>
  <si>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</si>
  <si>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</si>
  <si>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</si>
  <si>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</si>
  <si>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</si>
  <si>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</si>
  <si>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</si>
  <si>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</si>
  <si>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</si>
  <si>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</si>
  <si>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</si>
  <si>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</si>
  <si>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</si>
  <si>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</si>
  <si>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</si>
  <si>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</si>
  <si>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</si>
  <si>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</si>
  <si>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</si>
  <si>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</si>
  <si>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</si>
  <si>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</si>
  <si>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</si>
  <si>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</si>
  <si>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</si>
  <si>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</si>
  <si>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</si>
  <si>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</si>
  <si>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</si>
  <si>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</si>
  <si>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</si>
  <si>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</si>
  <si>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</si>
  <si>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</si>
  <si>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</si>
  <si>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</si>
  <si>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</si>
  <si>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</si>
  <si>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</si>
  <si>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</si>
  <si>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</si>
  <si>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</si>
  <si>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</si>
  <si>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</si>
  <si>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</si>
  <si>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</si>
  <si>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</si>
  <si>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</si>
  <si>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</si>
  <si>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</si>
  <si>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</si>
  <si>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</si>
  <si>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</si>
  <si>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</si>
  <si>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</si>
  <si>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</si>
  <si>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</si>
  <si>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</si>
  <si>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</si>
  <si>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</si>
  <si>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</si>
  <si>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</si>
  <si>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</si>
  <si>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</si>
  <si>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</si>
  <si>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</si>
  <si>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</si>
  <si>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</si>
  <si>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</si>
  <si>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</si>
  <si>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</si>
  <si>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</si>
  <si>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</si>
  <si>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</si>
  <si>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</si>
  <si>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</si>
  <si>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</si>
  <si>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</si>
  <si>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</si>
  <si>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</si>
  <si>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</si>
  <si>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</si>
  <si>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</si>
  <si>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</si>
  <si>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</si>
  <si>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</si>
  <si>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</si>
  <si>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</si>
  <si>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</si>
  <si>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</si>
  <si>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</si>
  <si>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</si>
  <si>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</si>
  <si>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</si>
  <si>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</si>
  <si>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</si>
  <si>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</si>
  <si>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</si>
  <si>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</si>
  <si>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</si>
  <si>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</si>
  <si>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</si>
  <si>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</si>
  <si>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</si>
  <si>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</si>
  <si>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</si>
  <si>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</si>
  <si>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</si>
  <si>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</si>
  <si>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</si>
  <si>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</si>
  <si>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</si>
  <si>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</si>
  <si>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</si>
  <si>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</si>
  <si>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</si>
  <si>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</si>
  <si>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</si>
  <si>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</si>
  <si>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</si>
  <si>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</si>
  <si>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</si>
  <si>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</si>
  <si>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</si>
  <si>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</si>
  <si>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</si>
  <si>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</si>
  <si>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</si>
  <si>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</si>
  <si>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</si>
  <si>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</si>
  <si>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</si>
  <si>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</si>
  <si>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</si>
  <si>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</si>
  <si>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</si>
  <si>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</si>
  <si>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</si>
  <si>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</si>
  <si>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</si>
  <si>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</si>
  <si>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</si>
  <si>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</si>
  <si>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</si>
  <si>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</si>
  <si>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</si>
  <si>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</si>
  <si>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</si>
  <si>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</si>
  <si>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</si>
  <si>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</si>
  <si>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</si>
  <si>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</si>
  <si>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</si>
  <si>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</si>
  <si>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</si>
  <si>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</si>
  <si>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</si>
  <si>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</si>
  <si>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</si>
  <si>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</si>
  <si>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</si>
  <si>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</si>
  <si>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</si>
  <si>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</si>
  <si>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</si>
  <si>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</si>
  <si>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</si>
  <si>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</si>
  <si>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</si>
  <si>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</si>
  <si>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</si>
  <si>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</si>
  <si>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</si>
  <si>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</si>
  <si>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</si>
  <si>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</si>
  <si>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</si>
  <si>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</si>
  <si>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</si>
  <si>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</si>
  <si>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</si>
  <si>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</si>
  <si>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</si>
  <si>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</si>
  <si>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</si>
  <si>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</si>
  <si>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</si>
  <si>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</si>
  <si>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</si>
  <si>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</si>
  <si>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</si>
  <si>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</si>
  <si>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</si>
  <si>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</si>
  <si>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</si>
  <si>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</si>
  <si>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</si>
  <si>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</si>
  <si>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</si>
  <si>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</si>
  <si>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</si>
  <si>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</si>
  <si>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</si>
  <si>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</si>
  <si>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</si>
  <si>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</si>
  <si>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</si>
  <si>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</si>
  <si>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</si>
  <si>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</si>
  <si>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</si>
  <si>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</si>
  <si>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</si>
  <si>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</si>
  <si>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</si>
  <si>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</si>
  <si>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</si>
  <si>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</si>
  <si>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</si>
  <si>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</si>
  <si>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</si>
  <si>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</si>
  <si>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</si>
  <si>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</si>
  <si>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</si>
  <si>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</si>
  <si>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</si>
  <si>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</si>
  <si>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</si>
  <si>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</si>
  <si>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</si>
  <si>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</si>
  <si>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</si>
  <si>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</si>
  <si>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</si>
  <si>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</si>
  <si>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</si>
  <si>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</si>
  <si>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</si>
  <si>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</si>
  <si>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</si>
  <si>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</si>
  <si>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</si>
  <si>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</si>
  <si>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</si>
  <si>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</si>
  <si>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</si>
  <si>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</si>
  <si>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</si>
  <si>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</si>
  <si>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</si>
  <si>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</si>
  <si>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</si>
  <si>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</si>
  <si>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</si>
  <si>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</si>
  <si>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</si>
  <si>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</si>
  <si>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</si>
  <si>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</si>
  <si>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</si>
  <si>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</si>
  <si>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</si>
  <si>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</si>
  <si>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</si>
  <si>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</si>
  <si>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</si>
  <si>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</si>
  <si>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</si>
  <si>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</si>
  <si>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</si>
  <si>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</si>
  <si>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</si>
  <si>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</si>
  <si>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</si>
  <si>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</si>
  <si>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</si>
  <si>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</si>
  <si>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</si>
  <si>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</si>
  <si>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</si>
  <si>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</si>
  <si>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</si>
  <si>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</si>
  <si>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</si>
  <si>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</si>
  <si>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</si>
  <si>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</si>
  <si>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</si>
  <si>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</si>
  <si>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</si>
  <si>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</si>
  <si>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</si>
  <si>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</si>
  <si>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</si>
  <si>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</si>
  <si>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</si>
  <si>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</si>
  <si>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</si>
  <si>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</si>
  <si>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</si>
  <si>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</si>
  <si>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</si>
  <si>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</si>
  <si>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</si>
  <si>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</si>
  <si>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</si>
  <si>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</si>
  <si>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</si>
  <si>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</si>
  <si>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</si>
  <si>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</si>
  <si>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</si>
  <si>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</si>
  <si>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</si>
  <si>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</si>
  <si>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</si>
  <si>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</si>
  <si>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</si>
  <si>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</si>
  <si>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</si>
  <si>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</si>
  <si>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</si>
  <si>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</si>
  <si>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</si>
  <si>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</si>
  <si>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</si>
  <si>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</si>
  <si>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</si>
  <si>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</si>
  <si>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</si>
  <si>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</si>
  <si>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</si>
  <si>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</si>
  <si>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</si>
  <si>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</si>
  <si>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</si>
  <si>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</si>
  <si>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</si>
  <si>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</si>
  <si>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</si>
  <si>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</si>
  <si>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</si>
  <si>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</si>
  <si>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</si>
  <si>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</si>
  <si>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</si>
  <si>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</si>
  <si>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</si>
  <si>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</si>
  <si>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</si>
  <si>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</si>
  <si>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</si>
  <si>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</si>
  <si>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</si>
  <si>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</si>
  <si>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</si>
  <si>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</si>
  <si>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</si>
  <si>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</si>
  <si>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</si>
  <si>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</si>
  <si>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</si>
  <si>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</si>
  <si>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</si>
  <si>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</si>
  <si>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</si>
  <si>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</si>
  <si>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</si>
  <si>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</si>
  <si>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</si>
  <si>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</si>
  <si>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</si>
  <si>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</si>
  <si>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</si>
  <si>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</si>
  <si>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</si>
  <si>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</si>
  <si>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</si>
  <si>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</si>
  <si>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</si>
  <si>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</si>
  <si>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</si>
  <si>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</si>
  <si>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</si>
  <si>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</si>
  <si>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</si>
  <si>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</si>
  <si>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</si>
  <si>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</si>
  <si>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</si>
  <si>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</si>
  <si>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</si>
  <si>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</si>
  <si>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</si>
  <si>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</si>
  <si>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</si>
  <si>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</si>
  <si>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</si>
  <si>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</si>
  <si>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</si>
  <si>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</si>
  <si>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</si>
  <si>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</si>
  <si>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</si>
  <si>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</si>
  <si>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</si>
  <si>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</si>
  <si>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</si>
  <si>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</si>
  <si>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</si>
  <si>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</si>
  <si>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</si>
  <si>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</si>
  <si>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</si>
  <si>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</si>
  <si>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</si>
  <si>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</si>
  <si>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</si>
  <si>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</si>
  <si>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</si>
  <si>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</si>
  <si>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</si>
  <si>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</si>
  <si>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</si>
  <si>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</si>
  <si>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</si>
  <si>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</si>
  <si>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</si>
  <si>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</si>
  <si>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</si>
  <si>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</si>
  <si>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</si>
  <si>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</si>
  <si>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</si>
  <si>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</si>
  <si>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</si>
  <si>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</si>
  <si>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</si>
  <si>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</si>
  <si>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</si>
  <si>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</si>
  <si>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</si>
  <si>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</si>
  <si>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</si>
  <si>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</si>
  <si>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</si>
  <si>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</si>
  <si>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</si>
  <si>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</si>
  <si>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</si>
  <si>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</si>
  <si>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</si>
  <si>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</si>
  <si>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</si>
  <si>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</si>
  <si>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</si>
  <si>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</si>
  <si>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</si>
  <si>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</si>
  <si>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</si>
  <si>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</si>
  <si>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</si>
  <si>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</si>
  <si>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</si>
  <si>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</si>
  <si>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</si>
  <si>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</si>
  <si>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</si>
  <si>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</si>
  <si>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</si>
  <si>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</si>
  <si>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</si>
  <si>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</si>
  <si>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</si>
  <si>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</si>
  <si>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</si>
  <si>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</si>
  <si>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</si>
  <si>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</si>
  <si>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</si>
  <si>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</si>
  <si>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</si>
  <si>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</si>
  <si>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</si>
  <si>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</si>
  <si>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</si>
  <si>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</si>
  <si>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</si>
  <si>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</si>
  <si>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</si>
  <si>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</si>
  <si>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</si>
  <si>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</si>
  <si>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</si>
  <si>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</si>
  <si>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</si>
  <si>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</si>
  <si>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</si>
  <si>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</si>
  <si>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</si>
  <si>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</si>
  <si>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</si>
  <si>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</si>
  <si>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</si>
  <si>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</si>
  <si>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</si>
  <si>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</si>
  <si>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</si>
  <si>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</si>
  <si>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</si>
  <si>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</si>
  <si>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</si>
  <si>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</si>
  <si>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</si>
  <si>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</si>
  <si>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</si>
  <si>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</si>
  <si>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</si>
  <si>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</si>
  <si>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</si>
  <si>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</si>
  <si>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</si>
  <si>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</si>
  <si>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</si>
  <si>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</si>
  <si>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</si>
  <si>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</si>
  <si>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</si>
  <si>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</si>
  <si>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</si>
  <si>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</si>
  <si>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</si>
  <si>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</si>
  <si>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</si>
  <si>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</si>
  <si>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</si>
  <si>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</si>
  <si>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</si>
  <si>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</si>
  <si>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</si>
  <si>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</si>
  <si>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</si>
  <si>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</si>
  <si>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</si>
  <si>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</si>
  <si>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</si>
  <si>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</si>
  <si>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</si>
  <si>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</si>
  <si>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</si>
  <si>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</si>
  <si>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</si>
  <si>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</si>
  <si>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</si>
  <si>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</si>
  <si>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</si>
  <si>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</si>
  <si>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</si>
  <si>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</si>
  <si>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</si>
  <si>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</si>
  <si>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</si>
  <si>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</si>
  <si>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</si>
  <si>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</si>
  <si>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</si>
  <si>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</si>
  <si>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</si>
  <si>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</si>
  <si>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</si>
  <si>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</si>
  <si>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</si>
  <si>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</si>
  <si>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</si>
  <si>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</si>
  <si>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</si>
  <si>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</si>
  <si>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</si>
  <si>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</si>
  <si>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</si>
  <si>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</si>
  <si>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</si>
  <si>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</si>
  <si>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</si>
  <si>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</si>
  <si>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</si>
  <si>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</si>
  <si>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</si>
  <si>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</si>
  <si>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</si>
  <si>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</si>
  <si>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</si>
  <si>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</si>
  <si>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</si>
  <si>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</si>
  <si>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</si>
  <si>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</si>
  <si>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</si>
  <si>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</si>
  <si>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</si>
  <si>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</si>
  <si>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</si>
  <si>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</si>
  <si>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</si>
  <si>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</si>
  <si>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</si>
  <si>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</si>
  <si>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</si>
  <si>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</si>
  <si>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</si>
  <si>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</si>
  <si>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</si>
  <si>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</si>
  <si>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</si>
  <si>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</si>
  <si>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</si>
  <si>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</si>
  <si>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</si>
  <si>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</si>
  <si>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</si>
  <si>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</si>
  <si>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</si>
  <si>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</si>
  <si>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</si>
  <si>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</si>
  <si>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</si>
  <si>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</si>
  <si>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</si>
  <si>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</si>
  <si>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</si>
  <si>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</si>
  <si>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</si>
  <si>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</si>
  <si>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</si>
  <si>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</si>
  <si>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</si>
  <si>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</si>
  <si>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</si>
  <si>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</si>
  <si>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</si>
  <si>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</si>
  <si>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</si>
  <si>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</si>
  <si>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</si>
  <si>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</si>
  <si>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</si>
  <si>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</si>
  <si>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</si>
  <si>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</si>
  <si>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</si>
  <si>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</si>
  <si>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</si>
  <si>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</si>
  <si>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</si>
  <si>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</si>
  <si>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</si>
  <si>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</si>
  <si>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</si>
  <si>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</si>
  <si>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</si>
  <si>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</si>
  <si>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</si>
  <si>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</si>
  <si>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</si>
  <si>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</si>
  <si>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</si>
  <si>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</si>
  <si>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</si>
  <si>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</si>
  <si>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</si>
  <si>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</si>
  <si>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</si>
  <si>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</si>
  <si>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</si>
  <si>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</si>
  <si>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</si>
  <si>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</si>
  <si>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</si>
  <si>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</si>
  <si>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</si>
  <si>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</si>
  <si>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</si>
  <si>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</si>
  <si>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</si>
  <si>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</si>
  <si>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</si>
  <si>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</si>
  <si>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</si>
  <si>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</si>
  <si>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</si>
  <si>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</si>
  <si>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</si>
  <si>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</si>
  <si>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</si>
  <si>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</si>
  <si>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</si>
  <si>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</si>
  <si>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</si>
  <si>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</si>
  <si>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</si>
  <si>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</si>
  <si>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</si>
  <si>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</si>
  <si>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</si>
  <si>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</si>
  <si>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</si>
  <si>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</si>
  <si>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</si>
  <si>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</si>
  <si>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</si>
  <si>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</si>
  <si>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</si>
  <si>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</si>
  <si>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</si>
  <si>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</si>
  <si>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</si>
  <si>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</si>
  <si>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</si>
  <si>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</si>
  <si>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</si>
  <si>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</si>
  <si>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</si>
  <si>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</si>
  <si>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</si>
  <si>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</si>
  <si>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</si>
  <si>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</si>
  <si>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</si>
  <si>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</si>
  <si>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</si>
  <si>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</si>
  <si>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</si>
  <si>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</si>
  <si>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</si>
  <si>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</si>
  <si>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</si>
  <si>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</si>
  <si>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</si>
  <si>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</si>
  <si>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</si>
  <si>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</si>
  <si>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</si>
  <si>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</si>
  <si>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</si>
  <si>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</si>
  <si>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</si>
  <si>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</si>
  <si>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</si>
  <si>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</si>
  <si>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</si>
  <si>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</si>
  <si>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</si>
  <si>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</si>
  <si>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</si>
  <si>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</si>
  <si>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</si>
  <si>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</si>
  <si>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</si>
  <si>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</si>
  <si>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</si>
  <si>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</si>
  <si>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</si>
  <si>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</si>
  <si>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</si>
  <si>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</si>
  <si>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</si>
  <si>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</si>
  <si>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</si>
  <si>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</si>
  <si>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</si>
  <si>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</si>
  <si>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</si>
  <si>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</si>
  <si>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</si>
  <si>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</si>
  <si>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</si>
  <si>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</si>
  <si>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</si>
  <si>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</si>
  <si>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</si>
  <si>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</si>
  <si>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</si>
  <si>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</si>
  <si>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</si>
  <si>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</si>
  <si>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</si>
  <si>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</si>
  <si>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</si>
  <si>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</si>
  <si>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</si>
  <si>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</si>
  <si>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</si>
  <si>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</si>
  <si>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</si>
  <si>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</si>
  <si>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</si>
  <si>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</si>
  <si>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</si>
  <si>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</si>
  <si>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</si>
  <si>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</si>
  <si>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</si>
  <si>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</si>
  <si>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</si>
  <si>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</si>
  <si>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</si>
  <si>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</si>
  <si>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</si>
  <si>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</si>
  <si>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</si>
  <si>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</si>
  <si>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</si>
  <si>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</si>
  <si>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</si>
  <si>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</si>
  <si>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</si>
  <si>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</si>
  <si>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</si>
  <si>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</si>
  <si>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</si>
  <si>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</si>
  <si>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</si>
  <si>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</si>
  <si>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</si>
  <si>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</si>
  <si>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</si>
  <si>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</si>
  <si>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</si>
  <si>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</si>
  <si>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</si>
  <si>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</si>
  <si>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</si>
  <si>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</si>
  <si>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</si>
  <si>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</si>
  <si>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</si>
  <si>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</si>
  <si>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</si>
  <si>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</si>
  <si>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</si>
  <si>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</si>
  <si>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</si>
  <si>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</si>
  <si>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</si>
  <si>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</si>
  <si>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</si>
  <si>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</si>
  <si>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</si>
  <si>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</si>
  <si>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</si>
  <si>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</si>
  <si>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</si>
  <si>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</si>
  <si>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</si>
  <si>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</si>
  <si>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</si>
  <si>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</si>
  <si>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</si>
  <si>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</si>
  <si>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</si>
  <si>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</si>
  <si>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</si>
  <si>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</si>
  <si>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</si>
  <si>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</si>
  <si>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</si>
  <si>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</si>
  <si>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</si>
  <si>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</si>
  <si>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</si>
  <si>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</si>
  <si>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</si>
  <si>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</si>
  <si>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</si>
  <si>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</si>
  <si>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</si>
  <si>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</si>
  <si>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</si>
  <si>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</si>
  <si>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</si>
  <si>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</si>
  <si>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</si>
  <si>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</si>
  <si>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</si>
  <si>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</si>
  <si>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</si>
  <si>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</si>
  <si>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</si>
  <si>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</si>
  <si>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</si>
  <si>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</si>
  <si>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</si>
  <si>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</si>
  <si>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</si>
  <si>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</si>
  <si>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</si>
  <si>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</si>
  <si>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</si>
  <si>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</si>
  <si>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</si>
  <si>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</si>
  <si>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</si>
  <si>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</si>
  <si>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</si>
  <si>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</si>
  <si>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</si>
  <si>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</si>
  <si>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</si>
  <si>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</si>
  <si>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</si>
  <si>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</si>
  <si>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</si>
  <si>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</si>
  <si>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</si>
  <si>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</si>
  <si>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</si>
  <si>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</si>
  <si>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</si>
  <si>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</si>
  <si>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</si>
  <si>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</si>
  <si>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</si>
  <si>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</si>
  <si>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</si>
  <si>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</si>
  <si>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</si>
  <si>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</si>
  <si>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</si>
  <si>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</si>
  <si>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</si>
  <si>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</si>
  <si>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</si>
  <si>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</si>
  <si>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</si>
  <si>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</si>
  <si>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</si>
  <si>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</si>
  <si>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</si>
  <si>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</si>
  <si>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</si>
  <si>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</si>
  <si>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</si>
  <si>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</si>
  <si>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</si>
  <si>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</si>
  <si>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</si>
  <si>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</si>
  <si>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</si>
  <si>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</si>
  <si>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</si>
  <si>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</si>
  <si>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</si>
  <si>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</si>
  <si>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</si>
  <si>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</si>
  <si>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</si>
  <si>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</si>
  <si>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</si>
  <si>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</si>
  <si>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</si>
  <si>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</si>
  <si>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</si>
  <si>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</si>
  <si>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</si>
  <si>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</si>
  <si>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</si>
  <si>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</si>
  <si>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</si>
  <si>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</si>
  <si>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</si>
  <si>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</si>
  <si>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</si>
  <si>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</si>
  <si>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</si>
  <si>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</si>
  <si>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</si>
  <si>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</si>
  <si>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</si>
  <si>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</si>
  <si>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</si>
  <si>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</si>
  <si>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</si>
  <si>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</si>
  <si>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</si>
  <si>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</si>
  <si>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</si>
  <si>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</si>
  <si>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</si>
  <si>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</si>
  <si>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</si>
  <si>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</si>
  <si>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</si>
  <si>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</si>
  <si>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</si>
  <si>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</si>
  <si>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</si>
  <si>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</si>
  <si>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</si>
  <si>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</si>
  <si>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</si>
  <si>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</si>
  <si>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</si>
  <si>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</si>
  <si>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</si>
  <si>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</si>
  <si>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</si>
  <si>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</si>
  <si>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</si>
  <si>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</si>
  <si>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</si>
  <si>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</si>
  <si>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</si>
  <si>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</si>
  <si>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</si>
  <si>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</si>
  <si>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</si>
  <si>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</si>
  <si>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</si>
  <si>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</si>
  <si>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</si>
  <si>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</si>
  <si>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</si>
  <si>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</si>
  <si>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</si>
  <si>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</si>
  <si>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</si>
  <si>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</si>
  <si>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</si>
  <si>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</si>
  <si>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</si>
  <si>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</si>
  <si>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</si>
  <si>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</si>
  <si>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</si>
  <si>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</si>
  <si>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</si>
  <si>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</si>
  <si>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</si>
  <si>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</si>
  <si>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</si>
  <si>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</si>
  <si>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</si>
  <si>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</si>
  <si>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</si>
  <si>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</si>
  <si>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</si>
  <si>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</si>
  <si>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</si>
  <si>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</si>
  <si>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</si>
  <si>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</si>
  <si>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</si>
  <si>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</si>
  <si>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</si>
  <si>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</si>
  <si>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</si>
  <si>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</si>
  <si>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</si>
  <si>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</si>
  <si>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</si>
  <si>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</si>
  <si>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</si>
  <si>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</si>
  <si>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</si>
  <si>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</si>
  <si>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</si>
  <si>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</si>
  <si>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</si>
  <si>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</si>
  <si>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</si>
  <si>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</si>
  <si>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</si>
  <si>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</si>
  <si>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</si>
  <si>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</si>
  <si>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</si>
  <si>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</si>
  <si>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</si>
  <si>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</si>
  <si>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</si>
  <si>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</si>
  <si>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</si>
  <si>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</si>
  <si>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</si>
  <si>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</si>
  <si>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</si>
  <si>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</si>
  <si>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</si>
  <si>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</si>
  <si>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</si>
  <si>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</si>
  <si>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</si>
  <si>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</si>
  <si>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</si>
  <si>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</si>
  <si>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</si>
  <si>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</si>
  <si>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</si>
  <si>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</si>
  <si>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</si>
  <si>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</si>
  <si>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</si>
  <si>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</si>
  <si>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</si>
  <si>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</si>
  <si>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</si>
  <si>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</si>
  <si>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</si>
  <si>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</si>
  <si>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</si>
  <si>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</si>
  <si>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</si>
  <si>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</si>
  <si>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</si>
  <si>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</si>
  <si>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</si>
  <si>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</si>
  <si>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</si>
  <si>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</si>
  <si>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</si>
  <si>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</si>
  <si>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</si>
  <si>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</si>
  <si>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</si>
  <si>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</si>
  <si>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</si>
  <si>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</si>
  <si>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</si>
  <si>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</si>
  <si>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</si>
  <si>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</si>
  <si>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</si>
  <si>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</si>
  <si>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</si>
  <si>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</si>
  <si>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</si>
  <si>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</si>
  <si>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</si>
  <si>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</si>
  <si>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</si>
  <si>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</si>
  <si>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</si>
  <si>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</si>
  <si>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</si>
  <si>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</si>
  <si>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</si>
  <si>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</si>
  <si>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</si>
  <si>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</si>
  <si>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</si>
  <si>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</si>
  <si>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</si>
  <si>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</si>
  <si>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</si>
  <si>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</si>
  <si>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</si>
  <si>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</si>
  <si>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</si>
  <si>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</si>
  <si>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</si>
  <si>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</si>
  <si>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</si>
  <si>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</si>
  <si>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</si>
  <si>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</si>
  <si>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</si>
  <si>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</si>
  <si>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</si>
  <si>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</si>
  <si>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</si>
  <si>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</si>
  <si>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</si>
  <si>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</si>
  <si>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</si>
  <si>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</si>
  <si>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</si>
  <si>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</si>
  <si>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</si>
  <si>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</si>
  <si>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</si>
  <si>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</si>
  <si>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</si>
  <si>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</si>
  <si>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</si>
  <si>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</si>
  <si>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</si>
  <si>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</si>
  <si>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</si>
  <si>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</si>
  <si>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</si>
  <si>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</si>
  <si>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</si>
  <si>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</si>
  <si>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</si>
  <si>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</si>
  <si>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</si>
  <si>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</si>
  <si>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</si>
  <si>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</si>
  <si>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</si>
  <si>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</si>
  <si>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</si>
  <si>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</si>
  <si>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</si>
  <si>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</si>
  <si>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</si>
  <si>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</si>
  <si>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</si>
  <si>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</si>
  <si>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</si>
  <si>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</si>
  <si>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</si>
  <si>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</si>
  <si>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</si>
  <si>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</si>
  <si>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</si>
  <si>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</si>
  <si>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</si>
  <si>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</si>
  <si>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</si>
  <si>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</si>
  <si>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</si>
  <si>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</si>
  <si>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</si>
  <si>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</si>
  <si>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</si>
  <si>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</si>
  <si>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</si>
  <si>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</si>
  <si>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</si>
  <si>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</si>
  <si>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</si>
  <si>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</si>
  <si>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</si>
  <si>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</si>
  <si>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</si>
  <si>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</si>
  <si>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</si>
  <si>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</si>
  <si>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</si>
  <si>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</si>
  <si>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</si>
  <si>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</si>
  <si>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</si>
  <si>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</si>
  <si>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</si>
  <si>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</si>
  <si>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</si>
  <si>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</si>
  <si>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</si>
  <si>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</si>
  <si>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</si>
  <si>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</si>
  <si>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</si>
  <si>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</si>
  <si>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</si>
  <si>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</si>
  <si>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</si>
  <si>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</si>
  <si>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</si>
  <si>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</si>
  <si>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</si>
  <si>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</si>
  <si>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</si>
  <si>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</si>
  <si>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</si>
  <si>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</si>
  <si>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</si>
  <si>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</si>
  <si>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</si>
  <si>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</si>
  <si>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</si>
  <si>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</si>
  <si>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</si>
  <si>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</si>
  <si>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</si>
  <si>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</si>
  <si>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</si>
  <si>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</si>
  <si>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</si>
  <si>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</si>
  <si>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</si>
  <si>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</si>
  <si>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</si>
  <si>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</si>
  <si>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</si>
  <si>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</si>
  <si>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</si>
  <si>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</si>
  <si>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</si>
  <si>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</si>
  <si>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</si>
  <si>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</si>
  <si>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</si>
  <si>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</si>
  <si>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</si>
  <si>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</si>
  <si>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</si>
  <si>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</si>
  <si>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</si>
  <si>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</si>
  <si>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</si>
  <si>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</si>
  <si>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</si>
  <si>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</si>
  <si>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</si>
  <si>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</si>
  <si>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</si>
  <si>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</si>
  <si>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</si>
  <si>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</si>
  <si>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</si>
  <si>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</si>
  <si>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</si>
  <si>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</si>
  <si>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</si>
  <si>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</si>
  <si>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</si>
  <si>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</si>
  <si>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</si>
  <si>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</si>
  <si>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</si>
  <si>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</si>
  <si>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</si>
  <si>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</si>
  <si>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</si>
  <si>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</si>
  <si>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</si>
  <si>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</si>
  <si>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</si>
  <si>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</si>
  <si>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</si>
  <si>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</si>
  <si>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</si>
  <si>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</si>
  <si>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</si>
  <si>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</si>
  <si>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</si>
  <si>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</si>
  <si>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</si>
  <si>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</si>
  <si>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</si>
  <si>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</si>
  <si>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</si>
  <si>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</si>
  <si>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</si>
  <si>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</si>
  <si>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</si>
  <si>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</si>
  <si>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</si>
  <si>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</si>
  <si>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</si>
  <si>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</si>
  <si>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</si>
  <si>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</si>
  <si>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</si>
  <si>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</si>
  <si>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</si>
  <si>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</si>
  <si>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</si>
  <si>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</si>
  <si>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</si>
  <si>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</si>
  <si>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</si>
  <si>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</si>
  <si>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</si>
  <si>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</si>
  <si>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</si>
  <si>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</si>
  <si>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</si>
  <si>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</si>
  <si>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</si>
  <si>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</si>
  <si>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</si>
  <si>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</si>
  <si>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</si>
  <si>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</si>
  <si>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</si>
  <si>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</si>
  <si>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</si>
  <si>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</si>
  <si>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</si>
  <si>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</si>
  <si>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</si>
  <si>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</si>
  <si>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</si>
  <si>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</si>
  <si>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</si>
  <si>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</si>
  <si>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</si>
  <si>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</si>
  <si>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</si>
  <si>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</si>
  <si>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</si>
  <si>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</si>
  <si>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</si>
  <si>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</si>
  <si>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</si>
  <si>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</si>
  <si>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</si>
  <si>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</si>
  <si>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</si>
  <si>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</si>
  <si>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</si>
  <si>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</si>
  <si>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</si>
  <si>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</si>
  <si>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</si>
  <si>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</si>
  <si>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</si>
  <si>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</si>
  <si>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</si>
  <si>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</si>
  <si>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</si>
  <si>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</si>
  <si>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</si>
  <si>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</si>
  <si>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</si>
  <si>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</si>
  <si>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</si>
  <si>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</si>
  <si>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</si>
  <si>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</si>
  <si>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</si>
  <si>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</si>
  <si>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</si>
  <si>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</si>
  <si>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</si>
  <si>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</si>
  <si>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</si>
  <si>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</si>
  <si>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</si>
  <si>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</si>
  <si>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</si>
  <si>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</si>
  <si>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</si>
  <si>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</si>
  <si>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</si>
  <si>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</si>
  <si>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</si>
  <si>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</si>
  <si>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</si>
  <si>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</si>
  <si>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</si>
  <si>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</si>
  <si>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</si>
  <si>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</si>
  <si>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</si>
  <si>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</si>
  <si>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</si>
  <si>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</si>
  <si>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</si>
  <si>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</si>
  <si>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</si>
  <si>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</si>
  <si>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</si>
  <si>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</si>
  <si>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</si>
  <si>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</si>
  <si>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</si>
  <si>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</si>
  <si>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</si>
  <si>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</si>
  <si>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</si>
  <si>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</si>
  <si>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</si>
  <si>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</si>
  <si>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</si>
  <si>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</si>
  <si>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</si>
  <si>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</si>
  <si>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</si>
  <si>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</si>
  <si>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</si>
  <si>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</si>
  <si>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</si>
  <si>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</si>
  <si>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</si>
  <si>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</si>
  <si>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</si>
  <si>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</si>
  <si>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</si>
  <si>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</si>
  <si>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</si>
  <si>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</si>
  <si>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</si>
  <si>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</si>
  <si>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</si>
  <si>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</si>
  <si>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</si>
  <si>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</si>
  <si>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</si>
  <si>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</si>
  <si>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</si>
  <si>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</si>
  <si>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</si>
  <si>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</si>
  <si>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</si>
  <si>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</si>
  <si>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</si>
  <si>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</si>
  <si>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</si>
  <si>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</si>
  <si>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</si>
  <si>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</si>
  <si>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</si>
  <si>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</si>
  <si>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</si>
  <si>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</si>
  <si>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</si>
  <si>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</si>
  <si>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</si>
  <si>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</si>
  <si>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</si>
  <si>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</si>
  <si>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</si>
  <si>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</si>
  <si>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</si>
  <si>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</si>
  <si>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</si>
  <si>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</si>
  <si>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</si>
  <si>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</si>
  <si>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</si>
  <si>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</si>
  <si>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</si>
  <si>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</si>
  <si>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</si>
  <si>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</si>
  <si>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</si>
  <si>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</si>
  <si>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</si>
  <si>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</si>
  <si>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</si>
  <si>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</si>
  <si>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</si>
  <si>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</si>
  <si>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</si>
  <si>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</si>
  <si>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</si>
  <si>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</si>
  <si>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</si>
  <si>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</si>
  <si>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</si>
  <si>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</si>
  <si>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</si>
  <si>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</si>
  <si>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</si>
  <si>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</si>
  <si>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</si>
  <si>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</si>
  <si>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</si>
  <si>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</si>
  <si>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</si>
  <si>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</si>
  <si>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</si>
  <si>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</si>
  <si>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</si>
  <si>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</si>
  <si>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</si>
  <si>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</si>
  <si>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</si>
  <si>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</si>
  <si>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</si>
  <si>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</si>
  <si>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</si>
  <si>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</si>
  <si>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</si>
  <si>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</si>
  <si>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</si>
  <si>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</si>
  <si>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</si>
  <si>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</si>
  <si>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</si>
  <si>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</si>
  <si>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</si>
  <si>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</si>
  <si>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</si>
  <si>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</si>
  <si>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</si>
  <si>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</si>
  <si>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</si>
  <si>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</si>
  <si>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</si>
  <si>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</si>
  <si>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</si>
  <si>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</si>
  <si>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</si>
  <si>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</si>
  <si>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</si>
  <si>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</si>
  <si>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</si>
  <si>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</si>
  <si>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</si>
  <si>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</si>
  <si>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</si>
  <si>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</si>
  <si>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</si>
  <si>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</si>
  <si>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</si>
  <si>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</si>
  <si>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</si>
  <si>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</si>
  <si>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</si>
  <si>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</si>
  <si>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</si>
  <si>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</si>
  <si>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</si>
  <si>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</si>
  <si>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</si>
  <si>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</si>
  <si>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</si>
  <si>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</si>
  <si>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</si>
  <si>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</si>
  <si>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</si>
  <si>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</si>
  <si>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</si>
  <si>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</si>
  <si>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</si>
  <si>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</si>
  <si>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</si>
  <si>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</si>
  <si>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</si>
  <si>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</si>
  <si>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</si>
  <si>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</si>
  <si>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</si>
  <si>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</si>
  <si>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</si>
  <si>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</si>
  <si>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</si>
  <si>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</si>
  <si>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</si>
  <si>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</si>
  <si>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</si>
  <si>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</si>
  <si>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</si>
  <si>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</si>
  <si>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</si>
  <si>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</si>
  <si>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</si>
  <si>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</si>
  <si>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</si>
  <si>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</si>
  <si>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</si>
  <si>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</si>
  <si>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</si>
  <si>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</si>
  <si>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</si>
  <si>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</si>
  <si>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</si>
  <si>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</si>
  <si>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</si>
  <si>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</si>
  <si>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</si>
  <si>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</si>
  <si>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</si>
  <si>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</si>
  <si>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</si>
  <si>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</si>
  <si>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</si>
  <si>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</si>
  <si>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</si>
  <si>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</si>
  <si>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</si>
  <si>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</si>
  <si>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</si>
  <si>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</si>
  <si>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</si>
  <si>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</si>
  <si>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</si>
  <si>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</si>
  <si>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</si>
  <si>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</si>
  <si>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</si>
  <si>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</si>
  <si>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</si>
  <si>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</si>
  <si>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</si>
  <si>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</si>
  <si>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</si>
  <si>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</si>
  <si>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</si>
  <si>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</si>
  <si>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</si>
  <si>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</si>
  <si>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</si>
  <si>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</si>
  <si>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</si>
  <si>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</si>
  <si>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</si>
  <si>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</si>
  <si>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</si>
  <si>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</si>
  <si>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</si>
  <si>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</si>
  <si>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</si>
  <si>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</si>
  <si>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</si>
  <si>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</si>
  <si>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</si>
  <si>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</si>
  <si>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</si>
  <si>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</si>
  <si>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</si>
  <si>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</si>
  <si>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</si>
  <si>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</si>
  <si>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</si>
  <si>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</si>
  <si>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</si>
  <si>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</si>
  <si>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</si>
  <si>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</si>
  <si>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</si>
  <si>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</si>
  <si>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</si>
  <si>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</si>
  <si>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</si>
  <si>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</si>
  <si>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</si>
  <si>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</si>
  <si>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</si>
  <si>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</si>
  <si>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</si>
  <si>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</si>
  <si>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</si>
  <si>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</si>
  <si>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</si>
  <si>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</si>
  <si>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</si>
  <si>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</si>
  <si>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</si>
  <si>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</si>
  <si>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</si>
  <si>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</si>
  <si>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</si>
  <si>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</si>
  <si>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</si>
  <si>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</si>
  <si>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</si>
  <si>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</si>
  <si>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</si>
  <si>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</si>
  <si>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</si>
  <si>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</si>
  <si>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</si>
  <si>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</si>
  <si>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</si>
  <si>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</si>
  <si>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</si>
  <si>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</si>
  <si>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</si>
  <si>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</si>
  <si>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</si>
  <si>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</si>
  <si>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</si>
  <si>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</si>
  <si>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</si>
  <si>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</si>
  <si>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</si>
  <si>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</si>
  <si>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</si>
  <si>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</si>
  <si>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</si>
  <si>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</si>
  <si>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</si>
  <si>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</si>
  <si>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</si>
  <si>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</si>
  <si>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</si>
  <si>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</si>
  <si>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</si>
  <si>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</si>
  <si>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</si>
  <si>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</si>
  <si>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</si>
  <si>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</si>
  <si>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</si>
  <si>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</si>
  <si>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</si>
  <si>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</si>
  <si>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</si>
  <si>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</si>
  <si>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</si>
  <si>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</si>
  <si>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</si>
  <si>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</si>
  <si>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</si>
  <si>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</si>
  <si>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</si>
  <si>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</si>
  <si>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</si>
  <si>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</si>
  <si>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</si>
  <si>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</si>
  <si>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</si>
  <si>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</si>
  <si>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</si>
  <si>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</si>
  <si>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</si>
  <si>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</si>
  <si>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</si>
  <si>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</si>
  <si>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</si>
  <si>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</si>
  <si>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</si>
  <si>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</si>
  <si>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</si>
  <si>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</si>
  <si>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</si>
  <si>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</si>
  <si>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</si>
  <si>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</si>
  <si>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</si>
  <si>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</si>
  <si>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</si>
  <si>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</si>
  <si>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</si>
  <si>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</si>
  <si>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</si>
  <si>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</si>
  <si>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</si>
  <si>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</si>
  <si>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</si>
  <si>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</si>
  <si>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</si>
  <si>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</si>
  <si>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</si>
  <si>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</si>
  <si>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</si>
  <si>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</si>
  <si>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</si>
  <si>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</si>
  <si>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</si>
  <si>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</si>
  <si>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</si>
  <si>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</si>
  <si>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</si>
  <si>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</si>
  <si>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</si>
  <si>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</si>
  <si>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</si>
  <si>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</si>
  <si>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</si>
  <si>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</si>
  <si>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</si>
  <si>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</si>
  <si>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</si>
  <si>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</si>
  <si>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</si>
  <si>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</si>
  <si>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</si>
  <si>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</si>
  <si>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</si>
  <si>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</si>
  <si>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</si>
  <si>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</si>
  <si>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</si>
  <si>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</si>
  <si>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</si>
  <si>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</si>
  <si>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</si>
  <si>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</si>
  <si>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</si>
  <si>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</si>
  <si>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</si>
  <si>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</si>
  <si>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</si>
  <si>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</si>
  <si>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</si>
  <si>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</si>
  <si>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</si>
  <si>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</si>
  <si>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</si>
  <si>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</si>
  <si>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</si>
  <si>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</si>
  <si>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</si>
  <si>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</si>
  <si>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</si>
  <si>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</si>
  <si>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</si>
  <si>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</si>
  <si>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</si>
  <si>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</si>
  <si>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</si>
  <si>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</si>
  <si>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</si>
  <si>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</si>
  <si>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</si>
  <si>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</si>
  <si>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</si>
  <si>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</si>
  <si>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</si>
  <si>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</si>
  <si>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</si>
  <si>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</si>
  <si>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</si>
  <si>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</si>
  <si>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</si>
  <si>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</si>
  <si>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</si>
  <si>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</si>
  <si>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</si>
  <si>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</si>
  <si>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</si>
  <si>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</si>
  <si>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</si>
  <si>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</si>
  <si>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</si>
  <si>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</si>
  <si>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</si>
  <si>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</si>
  <si>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</si>
  <si>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</si>
  <si>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</si>
  <si>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</si>
  <si>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</si>
  <si>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</si>
  <si>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</si>
  <si>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</si>
  <si>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</si>
  <si>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</si>
  <si>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</si>
  <si>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</si>
  <si>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</si>
  <si>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</si>
  <si>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</si>
  <si>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</si>
  <si>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</si>
  <si>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</si>
  <si>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</si>
  <si>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</si>
  <si>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</si>
  <si>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</si>
  <si>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</si>
  <si>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</si>
  <si>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</si>
  <si>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</si>
  <si>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</si>
  <si>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</si>
  <si>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</si>
  <si>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</si>
  <si>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</si>
  <si>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</si>
  <si>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</si>
  <si>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</si>
  <si>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</si>
  <si>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</si>
  <si>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</si>
  <si>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</si>
  <si>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</si>
  <si>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</si>
  <si>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</si>
  <si>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</si>
  <si>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</si>
  <si>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</si>
  <si>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</si>
  <si>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</si>
  <si>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</si>
  <si>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</si>
  <si>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</si>
  <si>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</si>
  <si>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</si>
  <si>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</si>
  <si>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</si>
  <si>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</si>
  <si>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</si>
  <si>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</si>
  <si>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</si>
  <si>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</si>
  <si>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</si>
  <si>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</si>
  <si>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</si>
  <si>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</si>
  <si>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</si>
  <si>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</si>
  <si>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</si>
  <si>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</si>
  <si>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</si>
  <si>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</si>
  <si>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</si>
  <si>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</si>
  <si>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</si>
  <si>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</si>
  <si>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</si>
  <si>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</si>
  <si>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</si>
  <si>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</si>
  <si>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</si>
  <si>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</si>
  <si>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</si>
  <si>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</si>
  <si>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</si>
  <si>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</si>
  <si>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</si>
  <si>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</si>
  <si>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</si>
  <si>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</si>
  <si>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</si>
  <si>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</si>
  <si>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</si>
  <si>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</si>
  <si>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</si>
  <si>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</si>
  <si>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</si>
  <si>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</si>
  <si>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</si>
  <si>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</si>
  <si>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</si>
  <si>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</si>
  <si>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</si>
  <si>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</si>
  <si>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</si>
  <si>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</si>
  <si>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</si>
  <si>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</si>
  <si>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</si>
  <si>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</si>
  <si>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</si>
  <si>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</si>
  <si>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</si>
  <si>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</si>
  <si>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</si>
  <si>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</si>
  <si>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</si>
  <si>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</si>
  <si>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</si>
  <si>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</si>
  <si>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</si>
  <si>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</si>
  <si>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</si>
  <si>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</si>
  <si>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</si>
  <si>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</si>
  <si>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</si>
  <si>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</si>
  <si>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</si>
  <si>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</si>
  <si>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</si>
  <si>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</si>
  <si>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</si>
  <si>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</si>
  <si>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</si>
  <si>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</si>
  <si>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</si>
  <si>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</si>
  <si>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</si>
  <si>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</si>
  <si>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</si>
  <si>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</si>
  <si>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</si>
  <si>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</si>
  <si>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</si>
  <si>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</si>
  <si>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</si>
  <si>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</si>
  <si>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</si>
  <si>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</si>
  <si>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</si>
  <si>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</si>
  <si>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</si>
  <si>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</si>
  <si>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</si>
  <si>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</si>
  <si>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</si>
  <si>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</si>
  <si>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</si>
  <si>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</si>
  <si>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</si>
  <si>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</si>
  <si>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</si>
  <si>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</si>
  <si>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</si>
  <si>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</si>
  <si>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</si>
  <si>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</si>
  <si>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</si>
  <si>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</si>
  <si>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</si>
  <si>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</si>
  <si>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</si>
  <si>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</si>
  <si>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</si>
  <si>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</si>
  <si>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</si>
  <si>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</si>
  <si>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</si>
  <si>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</si>
  <si>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</si>
  <si>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</si>
  <si>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</si>
  <si>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</si>
  <si>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</si>
  <si>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</si>
  <si>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</si>
  <si>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</si>
  <si>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</si>
  <si>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</si>
  <si>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</si>
  <si>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</si>
  <si>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</si>
  <si>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</si>
  <si>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</si>
  <si>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</si>
  <si>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</si>
  <si>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</si>
  <si>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</si>
  <si>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</si>
  <si>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</si>
  <si>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</si>
  <si>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</si>
  <si>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</si>
  <si>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</si>
  <si>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</si>
  <si>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</si>
  <si>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</si>
  <si>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</si>
  <si>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</si>
  <si>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</si>
  <si>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</si>
  <si>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</si>
  <si>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</si>
  <si>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</si>
  <si>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</si>
  <si>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</si>
  <si>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</si>
  <si>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</si>
  <si>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</si>
  <si>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</si>
  <si>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</si>
  <si>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</si>
  <si>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</si>
  <si>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</si>
  <si>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</si>
  <si>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</si>
  <si>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</si>
  <si>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</si>
  <si>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</si>
  <si>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</si>
  <si>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</si>
  <si>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</si>
  <si>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</si>
  <si>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</si>
  <si>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</si>
  <si>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</si>
  <si>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</si>
  <si>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</si>
  <si>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</si>
  <si>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</si>
  <si>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</si>
  <si>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</si>
  <si>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</si>
  <si>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</si>
  <si>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</si>
  <si>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</si>
  <si>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</si>
  <si>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</si>
  <si>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</si>
  <si>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</si>
  <si>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</si>
  <si>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</si>
  <si>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</si>
  <si>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</si>
  <si>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</si>
  <si>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</si>
  <si>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</si>
  <si>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</si>
  <si>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</si>
  <si>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</si>
  <si>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</si>
  <si>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</si>
  <si>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</si>
  <si>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</si>
  <si>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</si>
  <si>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</si>
  <si>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</si>
  <si>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</si>
  <si>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</si>
  <si>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</si>
  <si>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</si>
  <si>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</si>
  <si>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</si>
  <si>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</si>
  <si>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</si>
  <si>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</si>
  <si>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</si>
  <si>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</si>
  <si>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</si>
  <si>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</si>
  <si>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</si>
  <si>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</si>
  <si>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</si>
  <si>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</si>
  <si>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</si>
  <si>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</si>
  <si>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</si>
  <si>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</si>
  <si>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</si>
  <si>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</si>
  <si>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</si>
  <si>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</si>
  <si>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</si>
  <si>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</si>
  <si>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</si>
  <si>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</si>
  <si>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</si>
  <si>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</si>
  <si>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</si>
  <si>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</si>
  <si>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</si>
  <si>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</si>
  <si>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</si>
  <si>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</si>
  <si>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</si>
  <si>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</si>
  <si>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</si>
  <si>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</si>
  <si>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</si>
  <si>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</si>
  <si>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</si>
  <si>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</si>
  <si>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</si>
  <si>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</si>
  <si>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</si>
  <si>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</si>
  <si>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</si>
  <si>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</si>
  <si>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</si>
  <si>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</si>
  <si>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</si>
  <si>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</si>
  <si>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</si>
  <si>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</si>
  <si>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</si>
  <si>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</si>
  <si>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</si>
  <si>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</si>
  <si>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</si>
  <si>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</si>
  <si>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</si>
  <si>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</si>
  <si>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</si>
  <si>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</si>
  <si>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</si>
  <si>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</si>
  <si>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</si>
  <si>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</si>
  <si>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</si>
  <si>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</si>
  <si>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</si>
  <si>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</si>
  <si>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</si>
  <si>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</si>
  <si>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</si>
  <si>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</si>
  <si>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</si>
  <si>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</si>
  <si>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</si>
  <si>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</si>
  <si>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</si>
  <si>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</si>
  <si>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</si>
  <si>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</si>
  <si>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</si>
  <si>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</si>
  <si>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</si>
  <si>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</si>
  <si>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</si>
  <si>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</si>
  <si>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</si>
  <si>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</si>
  <si>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</si>
  <si>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</si>
  <si>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</si>
  <si>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</si>
  <si>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</si>
  <si>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</si>
  <si>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</si>
  <si>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</si>
  <si>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</si>
  <si>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</si>
  <si>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</si>
  <si>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</si>
  <si>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</si>
  <si>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</si>
  <si>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</si>
  <si>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</si>
  <si>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</si>
  <si>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</si>
  <si>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</si>
  <si>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</si>
  <si>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</si>
  <si>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</si>
  <si>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</si>
  <si>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</si>
  <si>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</si>
  <si>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</si>
  <si>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</si>
  <si>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</si>
  <si>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</si>
  <si>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</si>
  <si>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</si>
  <si>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</si>
  <si>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</si>
  <si>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</si>
  <si>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</si>
  <si>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</si>
  <si>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</si>
  <si>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</si>
  <si>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</si>
  <si>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</si>
  <si>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</si>
  <si>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</si>
  <si>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</si>
  <si>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</si>
  <si>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</si>
  <si>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</si>
  <si>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</si>
  <si>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</si>
  <si>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</si>
  <si>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</si>
  <si>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</si>
  <si>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</si>
  <si>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</si>
  <si>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</si>
  <si>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</si>
  <si>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</si>
  <si>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</si>
  <si>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</si>
  <si>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</si>
  <si>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</si>
  <si>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</si>
  <si>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</si>
  <si>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</si>
  <si>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</si>
  <si>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</si>
  <si>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</si>
  <si>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</si>
  <si>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</si>
  <si>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</si>
  <si>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</si>
  <si>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</si>
  <si>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</si>
  <si>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</si>
  <si>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</si>
  <si>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</si>
  <si>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</si>
  <si>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</si>
  <si>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</si>
  <si>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</si>
  <si>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</si>
  <si>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</si>
  <si>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</si>
  <si>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</si>
  <si>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</si>
  <si>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</si>
  <si>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</si>
  <si>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</si>
  <si>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</si>
  <si>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</si>
  <si>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</si>
  <si>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</si>
  <si>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</si>
  <si>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</si>
  <si>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</si>
  <si>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</si>
  <si>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</si>
  <si>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</si>
  <si>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</si>
  <si>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</si>
  <si>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</si>
  <si>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</si>
  <si>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</si>
  <si>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</si>
  <si>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</si>
  <si>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</si>
  <si>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</si>
  <si>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</si>
  <si>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</si>
  <si>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</si>
  <si>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</si>
  <si>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</si>
  <si>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</si>
  <si>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</si>
  <si>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</si>
  <si>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</si>
  <si>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</si>
  <si>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</si>
  <si>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</si>
  <si>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</si>
  <si>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</si>
  <si>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</si>
  <si>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</si>
  <si>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</si>
  <si>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</si>
  <si>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</si>
  <si>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</si>
  <si>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</si>
  <si>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</si>
  <si>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</si>
  <si>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</si>
  <si>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</si>
  <si>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</si>
  <si>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</si>
  <si>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</si>
  <si>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</si>
  <si>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</si>
  <si>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</si>
  <si>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</si>
  <si>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</si>
  <si>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</si>
  <si>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</si>
  <si>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</si>
  <si>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</si>
  <si>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</si>
  <si>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</si>
  <si>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</si>
  <si>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</si>
  <si>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</si>
  <si>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</si>
  <si>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</si>
  <si>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</si>
  <si>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</si>
  <si>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</si>
  <si>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</si>
  <si>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</si>
  <si>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</si>
  <si>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</si>
  <si>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</si>
  <si>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</si>
  <si>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</si>
  <si>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</si>
  <si>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</si>
  <si>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</si>
  <si>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</si>
  <si>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</si>
  <si>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</si>
  <si>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</si>
  <si>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</si>
  <si>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</si>
  <si>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</si>
  <si>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</si>
  <si>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</si>
  <si>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</si>
  <si>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</si>
  <si>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</si>
  <si>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</si>
  <si>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</si>
  <si>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</si>
  <si>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</si>
  <si>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</si>
  <si>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</si>
  <si>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</si>
  <si>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</si>
  <si>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</si>
  <si>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</si>
  <si>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</si>
  <si>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</si>
  <si>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</si>
  <si>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</si>
  <si>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</si>
  <si>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</si>
  <si>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</si>
  <si>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</si>
  <si>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</si>
  <si>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</si>
  <si>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</si>
  <si>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</si>
  <si>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</si>
  <si>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</si>
  <si>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</si>
  <si>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</si>
  <si>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</si>
  <si>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</si>
  <si>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</si>
  <si>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</si>
  <si>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</si>
  <si>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</si>
  <si>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</si>
  <si>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</si>
  <si>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</si>
  <si>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</si>
  <si>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</si>
  <si>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</si>
  <si>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</si>
  <si>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</si>
  <si>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</si>
  <si>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</si>
  <si>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</si>
  <si>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</si>
  <si>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</si>
  <si>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</si>
  <si>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</si>
  <si>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</si>
  <si>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</si>
  <si>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</si>
  <si>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</si>
  <si>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</si>
  <si>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</si>
  <si>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</si>
  <si>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</si>
  <si>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</si>
  <si>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</si>
  <si>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</si>
  <si>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</si>
  <si>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</si>
  <si>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</si>
  <si>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</si>
  <si>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</si>
  <si>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</si>
  <si>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</si>
  <si>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</si>
  <si>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</si>
  <si>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</si>
  <si>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</si>
  <si>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</si>
  <si>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</si>
  <si>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</si>
  <si>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</si>
  <si>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</si>
  <si>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</si>
  <si>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</si>
  <si>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</si>
  <si>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</si>
  <si>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</si>
  <si>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</si>
  <si>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</si>
  <si>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</si>
  <si>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</si>
  <si>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</si>
  <si>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</si>
  <si>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</si>
  <si>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</si>
  <si>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</si>
  <si>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</si>
  <si>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</si>
  <si>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</si>
  <si>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</si>
  <si>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</si>
  <si>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</si>
  <si>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</si>
  <si>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</si>
  <si>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</si>
  <si>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</si>
  <si>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</si>
  <si>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</si>
  <si>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</si>
  <si>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</si>
  <si>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</si>
  <si>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</si>
  <si>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</si>
  <si>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</si>
  <si>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</si>
  <si>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</si>
  <si>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</si>
  <si>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</si>
  <si>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</si>
  <si>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</si>
  <si>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</si>
  <si>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</si>
  <si>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</si>
  <si>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</si>
  <si>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</si>
  <si>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</si>
  <si>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</si>
  <si>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</si>
  <si>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</si>
  <si>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</si>
  <si>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</si>
  <si>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</si>
  <si>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</si>
  <si>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</si>
  <si>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</si>
  <si>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</si>
  <si>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</si>
  <si>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</si>
  <si>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</si>
  <si>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</si>
  <si>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</si>
  <si>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</si>
  <si>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</si>
  <si>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</si>
  <si>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</si>
  <si>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</si>
  <si>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</si>
  <si>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</si>
  <si>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</si>
  <si>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</si>
  <si>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</si>
  <si>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</si>
  <si>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</si>
  <si>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</si>
  <si>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</si>
  <si>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</si>
  <si>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</si>
  <si>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</si>
  <si>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</si>
  <si>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</si>
  <si>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</si>
  <si>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</si>
  <si>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</si>
  <si>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</si>
  <si>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</si>
  <si>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</si>
  <si>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</si>
  <si>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</si>
  <si>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</si>
  <si>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</si>
  <si>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</si>
  <si>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</si>
  <si>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</si>
  <si>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</si>
  <si>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</si>
  <si>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</si>
  <si>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</si>
  <si>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</si>
  <si>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</si>
  <si>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</si>
  <si>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</si>
  <si>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</si>
  <si>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</si>
  <si>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</si>
  <si>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</si>
  <si>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</si>
  <si>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</si>
  <si>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</si>
  <si>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</si>
  <si>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</si>
  <si>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</si>
  <si>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</si>
  <si>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</si>
  <si>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</si>
  <si>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</si>
  <si>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</si>
  <si>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</si>
  <si>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</si>
  <si>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</si>
  <si>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</si>
  <si>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</si>
  <si>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</si>
  <si>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</si>
  <si>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</si>
  <si>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</si>
  <si>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</si>
  <si>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</si>
  <si>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</si>
  <si>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</si>
  <si>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</si>
  <si>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</si>
  <si>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</si>
  <si>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</si>
  <si>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</si>
  <si>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</si>
  <si>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</si>
  <si>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</si>
  <si>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</si>
  <si>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</si>
  <si>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</si>
  <si>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</si>
  <si>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</si>
  <si>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</si>
  <si>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</si>
  <si>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</si>
  <si>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</si>
  <si>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</si>
  <si>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</si>
  <si>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</si>
  <si>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</si>
  <si>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</si>
  <si>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</si>
  <si>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</si>
  <si>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</si>
  <si>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</si>
  <si>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</si>
  <si>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</si>
  <si>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</si>
  <si>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</si>
  <si>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</si>
  <si>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</si>
  <si>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</si>
  <si>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</si>
  <si>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</si>
  <si>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</si>
  <si>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</si>
  <si>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</si>
  <si>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</si>
  <si>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</si>
  <si>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</si>
  <si>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</si>
  <si>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</si>
  <si>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</si>
  <si>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</si>
  <si>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</si>
  <si>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</si>
  <si>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</si>
  <si>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</si>
  <si>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</si>
  <si>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</si>
  <si>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</si>
  <si>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</si>
  <si>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</si>
  <si>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</si>
  <si>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</si>
  <si>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</si>
  <si>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</si>
  <si>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</si>
  <si>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</si>
  <si>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</si>
  <si>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</si>
  <si>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</si>
  <si>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</si>
  <si>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</si>
  <si>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</si>
  <si>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</si>
  <si>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</si>
  <si>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</si>
  <si>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</si>
  <si>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</si>
  <si>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</si>
  <si>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</si>
  <si>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</si>
  <si>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</si>
  <si>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</si>
  <si>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</si>
  <si>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</si>
  <si>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</si>
  <si>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</si>
  <si>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</si>
  <si>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</si>
  <si>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</si>
  <si>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</si>
  <si>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</si>
  <si>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</si>
  <si>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</si>
  <si>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</si>
  <si>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</si>
  <si>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</si>
  <si>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</si>
  <si>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</si>
  <si>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</si>
  <si>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</si>
  <si>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</si>
  <si>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</si>
  <si>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</si>
  <si>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</si>
  <si>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</si>
  <si>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</si>
  <si>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</si>
  <si>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</si>
  <si>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</si>
  <si>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</si>
  <si>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</si>
  <si>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</si>
  <si>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</si>
  <si>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</si>
  <si>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</si>
  <si>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</si>
  <si>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</si>
  <si>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</si>
  <si>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</si>
  <si>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</si>
  <si>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</si>
  <si>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</si>
  <si>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</si>
  <si>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</si>
  <si>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</si>
  <si>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</si>
  <si>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</si>
  <si>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</si>
  <si>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</si>
  <si>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</si>
  <si>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</si>
  <si>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</si>
  <si>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</si>
  <si>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</si>
  <si>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</si>
  <si>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</si>
  <si>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</si>
  <si>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</si>
  <si>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</si>
  <si>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</si>
  <si>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</si>
  <si>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</si>
  <si>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</si>
  <si>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</si>
  <si>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</si>
  <si>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</si>
  <si>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</si>
  <si>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</si>
  <si>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</si>
  <si>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</si>
  <si>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</si>
  <si>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</si>
  <si>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</si>
  <si>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</si>
  <si>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</si>
  <si>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</si>
  <si>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</si>
  <si>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</si>
  <si>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</si>
  <si>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</si>
  <si>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</si>
  <si>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</si>
  <si>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</si>
  <si>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</si>
  <si>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</si>
  <si>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</si>
  <si>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</si>
  <si>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</si>
  <si>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</si>
  <si>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</si>
  <si>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</si>
  <si>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</si>
  <si>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</si>
  <si>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</si>
  <si>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</si>
  <si>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</si>
  <si>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</si>
  <si>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</si>
  <si>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</si>
  <si>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</si>
  <si>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</si>
  <si>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</si>
  <si>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</si>
  <si>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</si>
  <si>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</si>
  <si>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</si>
  <si>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</si>
  <si>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</si>
  <si>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</si>
  <si>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</si>
  <si>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</si>
  <si>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</si>
  <si>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</si>
  <si>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</si>
  <si>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</si>
  <si>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</si>
  <si>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</si>
  <si>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</si>
  <si>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</si>
  <si>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</si>
  <si>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</si>
  <si>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</si>
  <si>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</si>
  <si>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</si>
  <si>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</si>
  <si>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</si>
  <si>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</si>
  <si>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</si>
  <si>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</si>
  <si>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</si>
  <si>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</si>
  <si>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</si>
  <si>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</si>
  <si>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</si>
  <si>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</si>
  <si>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</si>
  <si>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</si>
  <si>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</si>
  <si>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</si>
  <si>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</si>
  <si>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</si>
  <si>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</si>
  <si>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</si>
  <si>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</si>
  <si>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</si>
  <si>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</si>
  <si>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</si>
  <si>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</si>
  <si>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</si>
  <si>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</si>
  <si>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</si>
  <si>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</si>
  <si>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</si>
  <si>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</si>
  <si>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</si>
  <si>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</si>
  <si>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</si>
  <si>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</si>
  <si>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</si>
  <si>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</si>
  <si>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</si>
  <si>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</si>
  <si>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</si>
  <si>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</si>
  <si>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</si>
  <si>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</si>
  <si>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</si>
  <si>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</si>
  <si>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</si>
  <si>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</si>
  <si>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</si>
  <si>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</si>
  <si>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</si>
  <si>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</si>
  <si>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</si>
  <si>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</si>
  <si>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</si>
  <si>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</si>
  <si>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</si>
  <si>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</si>
  <si>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</si>
  <si>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</si>
  <si>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</si>
  <si>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</si>
  <si>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</si>
  <si>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</si>
  <si>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</si>
  <si>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</si>
  <si>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</si>
  <si>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</si>
  <si>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</si>
  <si>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</si>
  <si>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</si>
  <si>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</si>
  <si>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</si>
  <si>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</si>
  <si>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</si>
  <si>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</si>
  <si>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</si>
  <si>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</si>
  <si>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</si>
  <si>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</si>
  <si>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</si>
  <si>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</si>
  <si>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</si>
  <si>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</si>
  <si>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</si>
  <si>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</si>
  <si>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</si>
  <si>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</si>
  <si>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</si>
  <si>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</si>
  <si>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</si>
  <si>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</si>
  <si>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</si>
  <si>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</si>
  <si>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</si>
  <si>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</si>
  <si>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</si>
  <si>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</si>
  <si>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</si>
  <si>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</si>
  <si>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</si>
  <si>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</si>
  <si>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</si>
  <si>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</si>
  <si>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</si>
  <si>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</si>
  <si>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</si>
  <si>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</si>
  <si>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</si>
  <si>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</si>
  <si>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</si>
  <si>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</si>
  <si>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</si>
  <si>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</si>
  <si>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</si>
  <si>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</si>
  <si>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</si>
  <si>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</si>
  <si>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</si>
  <si>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</si>
  <si>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</si>
  <si>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</si>
  <si>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</si>
  <si>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</si>
  <si>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</si>
  <si>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</si>
  <si>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</si>
  <si>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</si>
  <si>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</si>
  <si>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</si>
  <si>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</si>
  <si>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</si>
  <si>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</si>
  <si>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</si>
  <si>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</si>
  <si>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</si>
  <si>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</si>
  <si>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</si>
  <si>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</si>
  <si>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</si>
  <si>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</si>
  <si>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</si>
  <si>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</si>
  <si>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</si>
  <si>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</si>
  <si>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</si>
  <si>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</si>
  <si>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</si>
  <si>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</si>
  <si>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</si>
  <si>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</si>
  <si>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</si>
  <si>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</si>
  <si>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</si>
  <si>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</si>
  <si>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</si>
  <si>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</si>
  <si>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</si>
  <si>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</si>
  <si>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</si>
  <si>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</si>
  <si>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</si>
  <si>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</si>
  <si>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</si>
  <si>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</si>
  <si>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</si>
  <si>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</si>
  <si>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</si>
  <si>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</si>
  <si>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</si>
  <si>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</si>
  <si>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</si>
  <si>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</si>
  <si>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</si>
  <si>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</si>
  <si>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</si>
  <si>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</si>
  <si>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</si>
  <si>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</si>
  <si>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</si>
  <si>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</si>
  <si>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</si>
  <si>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</si>
  <si>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</si>
  <si>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</si>
  <si>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</si>
  <si>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</si>
  <si>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</si>
  <si>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</si>
  <si>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</si>
  <si>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</si>
  <si>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</si>
  <si>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</si>
  <si>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</si>
  <si>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</si>
  <si>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</si>
  <si>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</si>
  <si>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</si>
  <si>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</si>
  <si>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</si>
  <si>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</si>
  <si>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</si>
  <si>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</si>
  <si>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</si>
  <si>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</si>
  <si>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</si>
  <si>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</si>
  <si>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</si>
  <si>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</si>
  <si>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</si>
  <si>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</si>
  <si>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</si>
  <si>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</si>
  <si>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</si>
  <si>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</si>
  <si>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</si>
  <si>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</si>
  <si>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</si>
  <si>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</si>
  <si>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</si>
  <si>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</si>
  <si>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</si>
  <si>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</si>
  <si>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</si>
  <si>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</si>
  <si>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</si>
  <si>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</si>
  <si>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</si>
  <si>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</si>
  <si>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</si>
  <si>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</si>
  <si>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</si>
  <si>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</si>
  <si>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</si>
  <si>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</si>
  <si>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</si>
  <si>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</si>
  <si>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</si>
  <si>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</si>
  <si>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</si>
  <si>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</si>
  <si>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</si>
  <si>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</si>
  <si>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</si>
  <si>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</si>
  <si>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</si>
  <si>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</si>
  <si>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</si>
  <si>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</si>
  <si>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</si>
  <si>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</si>
  <si>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</si>
  <si>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</si>
  <si>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</si>
  <si>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</si>
  <si>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</si>
  <si>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</si>
  <si>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</si>
  <si>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</si>
  <si>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</si>
  <si>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</si>
  <si>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</si>
  <si>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</si>
  <si>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</si>
  <si>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</si>
  <si>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</si>
  <si>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</si>
  <si>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</si>
  <si>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</si>
  <si>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</si>
  <si>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</si>
  <si>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</si>
  <si>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</si>
  <si>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</si>
  <si>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</si>
  <si>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</si>
  <si>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</si>
  <si>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</si>
  <si>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</si>
  <si>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</si>
  <si>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</si>
  <si>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</si>
  <si>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</si>
  <si>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</si>
  <si>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</si>
  <si>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</si>
  <si>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</si>
  <si>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</si>
  <si>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</si>
  <si>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</si>
  <si>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</si>
  <si>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</si>
  <si>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</si>
  <si>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</si>
  <si>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</si>
  <si>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</si>
  <si>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</si>
  <si>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</si>
  <si>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</si>
  <si>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</si>
  <si>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</si>
  <si>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</si>
  <si>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</si>
  <si>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</si>
  <si>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</si>
  <si>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</si>
  <si>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</si>
  <si>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</si>
  <si>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</si>
  <si>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</si>
  <si>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</si>
  <si>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</si>
  <si>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</si>
  <si>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</si>
  <si>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</si>
  <si>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</si>
  <si>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</si>
  <si>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</si>
  <si>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</si>
  <si>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</si>
  <si>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</si>
  <si>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</si>
  <si>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</si>
  <si>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</si>
  <si>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</si>
  <si>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</si>
  <si>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</si>
  <si>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</si>
  <si>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</si>
  <si>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</si>
  <si>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</si>
  <si>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</si>
  <si>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</si>
  <si>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</si>
  <si>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</si>
  <si>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</si>
  <si>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</si>
  <si>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</si>
  <si>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</si>
  <si>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</si>
  <si>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</si>
  <si>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</si>
  <si>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</si>
  <si>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</si>
  <si>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</si>
  <si>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</si>
  <si>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</si>
  <si>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</si>
  <si>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</si>
  <si>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</si>
  <si>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</si>
  <si>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</si>
  <si>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</si>
  <si>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</si>
  <si>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</si>
  <si>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</si>
  <si>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</si>
  <si>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</si>
  <si>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</si>
  <si>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</si>
  <si>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</si>
  <si>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</si>
  <si>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</si>
  <si>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</si>
  <si>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</si>
  <si>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</si>
  <si>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</si>
  <si>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</si>
  <si>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</si>
  <si>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</si>
  <si>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</si>
  <si>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</si>
  <si>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</si>
  <si>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</si>
  <si>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</si>
  <si>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</si>
  <si>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</si>
  <si>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</si>
  <si>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</si>
  <si>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</si>
  <si>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</si>
  <si>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</si>
  <si>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</si>
  <si>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</si>
  <si>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</si>
  <si>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</si>
  <si>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</si>
  <si>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</si>
  <si>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</si>
  <si>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</si>
  <si>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</si>
  <si>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</si>
  <si>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</si>
  <si>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</si>
  <si>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</si>
  <si>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</si>
  <si>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</si>
  <si>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</si>
  <si>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</si>
  <si>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</si>
  <si>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</si>
  <si>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</si>
  <si>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</si>
  <si>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</si>
  <si>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</si>
  <si>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</si>
  <si>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</si>
  <si>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</si>
  <si>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</si>
  <si>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</si>
  <si>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</si>
  <si>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</si>
  <si>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</si>
  <si>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</si>
  <si>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</si>
  <si>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</si>
  <si>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</si>
  <si>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</si>
  <si>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</si>
  <si>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</si>
  <si>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</si>
  <si>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</si>
  <si>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</si>
  <si>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</si>
  <si>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</si>
  <si>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</si>
  <si>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</si>
  <si>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</si>
  <si>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</si>
  <si>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</si>
  <si>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</si>
  <si>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</si>
  <si>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</si>
  <si>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</si>
  <si>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</si>
  <si>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</si>
  <si>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</si>
  <si>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</si>
  <si>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</si>
  <si>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</si>
  <si>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</si>
  <si>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</si>
  <si>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</si>
  <si>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</si>
  <si>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</si>
  <si>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</si>
  <si>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</si>
  <si>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</si>
  <si>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</si>
  <si>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</si>
  <si>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</si>
  <si>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</si>
  <si>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</si>
  <si>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</si>
  <si>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</si>
  <si>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</si>
  <si>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</si>
  <si>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</si>
  <si>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</si>
  <si>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</si>
  <si>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</si>
  <si>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</si>
  <si>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</si>
  <si>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</si>
  <si>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</si>
  <si>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</si>
  <si>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</si>
  <si>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</si>
  <si>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</si>
  <si>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</si>
  <si>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</si>
  <si>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</si>
  <si>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</si>
  <si>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</si>
  <si>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</si>
  <si>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</si>
  <si>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</si>
  <si>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</si>
  <si>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</si>
  <si>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</si>
  <si>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</si>
  <si>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</si>
  <si>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</si>
  <si>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</si>
  <si>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</si>
  <si>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</si>
  <si>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</si>
  <si>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</si>
  <si>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</si>
  <si>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</si>
  <si>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</si>
  <si>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</si>
  <si>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</si>
  <si>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</si>
  <si>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</si>
  <si>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</si>
  <si>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</si>
  <si>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</si>
  <si>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</si>
  <si>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</si>
  <si>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</si>
  <si>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</si>
  <si>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</si>
  <si>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</si>
  <si>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</si>
  <si>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</si>
  <si>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</si>
  <si>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</si>
  <si>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</si>
  <si>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</si>
  <si>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</si>
  <si>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</si>
  <si>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</si>
  <si>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</si>
  <si>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</si>
  <si>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</si>
  <si>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</si>
  <si>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</si>
  <si>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</si>
  <si>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</si>
  <si>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</si>
  <si>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</si>
  <si>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</si>
  <si>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</si>
  <si>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</si>
  <si>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</si>
  <si>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</si>
  <si>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</si>
  <si>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</si>
  <si>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</si>
  <si>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</si>
  <si>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</si>
  <si>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</si>
  <si>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</si>
  <si>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</si>
  <si>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</si>
  <si>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</si>
  <si>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</si>
  <si>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</si>
  <si>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</si>
  <si>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</si>
  <si>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</si>
  <si>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</si>
  <si>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</si>
  <si>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</si>
  <si>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</si>
  <si>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</si>
  <si>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</si>
  <si>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</si>
  <si>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</si>
  <si>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</si>
  <si>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</si>
  <si>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</si>
  <si>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</si>
  <si>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</si>
  <si>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</si>
  <si>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</si>
  <si>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</si>
  <si>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</si>
  <si>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</si>
  <si>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</si>
  <si>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</si>
  <si>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</si>
  <si>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</si>
  <si>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</si>
  <si>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</si>
  <si>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</si>
  <si>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</si>
  <si>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</si>
  <si>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</si>
  <si>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</si>
  <si>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</si>
  <si>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</si>
  <si>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</si>
  <si>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</si>
  <si>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</si>
  <si>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</si>
  <si>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</si>
  <si>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</si>
  <si>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</si>
  <si>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</si>
  <si>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</si>
  <si>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</si>
  <si>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</si>
  <si>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</si>
  <si>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</si>
  <si>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</si>
  <si>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</si>
  <si>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</si>
  <si>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</si>
  <si>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</si>
  <si>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</si>
  <si>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</si>
  <si>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</si>
  <si>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</si>
  <si>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</si>
  <si>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</si>
  <si>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</si>
  <si>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</si>
  <si>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</si>
  <si>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</si>
  <si>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</si>
  <si>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</si>
  <si>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</si>
  <si>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</si>
  <si>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</si>
  <si>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</si>
  <si>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</si>
  <si>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</si>
  <si>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</si>
  <si>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</si>
  <si>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</si>
  <si>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</si>
  <si>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</si>
  <si>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</si>
  <si>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</si>
  <si>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</si>
  <si>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</si>
  <si>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</si>
  <si>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</si>
  <si>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</si>
  <si>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</si>
  <si>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</si>
  <si>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</si>
  <si>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</si>
  <si>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</si>
  <si>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</si>
  <si>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</si>
  <si>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</si>
  <si>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</si>
  <si>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</si>
  <si>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</si>
  <si>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</si>
  <si>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</si>
  <si>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</si>
  <si>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</si>
  <si>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</si>
  <si>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</si>
  <si>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</si>
  <si>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</si>
  <si>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</si>
  <si>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</si>
  <si>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</si>
  <si>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</si>
  <si>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</si>
  <si>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</si>
  <si>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</si>
  <si>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</si>
  <si>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</si>
  <si>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</si>
  <si>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</si>
  <si>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</si>
  <si>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</si>
  <si>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</si>
  <si>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</si>
  <si>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</si>
  <si>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</si>
  <si>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</si>
  <si>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</si>
  <si>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</si>
  <si>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</si>
  <si>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</si>
  <si>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</si>
  <si>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</si>
  <si>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</si>
  <si>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</si>
  <si>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</si>
  <si>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</si>
  <si>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</si>
  <si>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</si>
  <si>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</si>
  <si>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</si>
  <si>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</si>
  <si>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</si>
  <si>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</si>
  <si>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</si>
  <si>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</si>
  <si>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</si>
  <si>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</si>
  <si>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</si>
  <si>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</si>
  <si>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</si>
  <si>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</si>
  <si>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</si>
  <si>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</si>
  <si>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</si>
  <si>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</si>
  <si>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</si>
  <si>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</si>
  <si>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</si>
  <si>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</si>
  <si>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</si>
  <si>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</si>
  <si>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</si>
  <si>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</si>
  <si>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</si>
  <si>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</si>
  <si>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</si>
  <si>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</si>
  <si>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</si>
  <si>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</si>
  <si>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</si>
  <si>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</si>
  <si>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</si>
  <si>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</si>
  <si>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</si>
  <si>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</si>
  <si>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</si>
  <si>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</si>
  <si>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</si>
  <si>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</si>
  <si>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</si>
  <si>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</si>
  <si>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</si>
  <si>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</si>
  <si>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</si>
  <si>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</si>
  <si>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</si>
  <si>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</si>
  <si>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</si>
  <si>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</si>
  <si>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</si>
  <si>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</si>
  <si>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</si>
  <si>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</si>
  <si>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</si>
  <si>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</si>
  <si>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</si>
  <si>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</si>
  <si>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</si>
  <si>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</si>
  <si>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</si>
  <si>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</si>
  <si>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</si>
  <si>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</si>
  <si>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</si>
  <si>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</si>
  <si>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</si>
  <si>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</si>
  <si>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</si>
  <si>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</si>
  <si>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</si>
  <si>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</si>
  <si>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</si>
  <si>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</si>
  <si>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</si>
  <si>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</si>
  <si>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</si>
  <si>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</si>
  <si>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</si>
  <si>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</si>
  <si>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</si>
  <si>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</si>
  <si>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</si>
  <si>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</si>
  <si>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</si>
  <si>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</si>
  <si>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</si>
  <si>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</si>
  <si>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</si>
  <si>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</si>
  <si>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</si>
  <si>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</si>
  <si>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</si>
  <si>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</si>
  <si>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</si>
  <si>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</si>
  <si>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</si>
  <si>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</si>
  <si>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</si>
  <si>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</si>
  <si>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</si>
  <si>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</si>
  <si>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</si>
  <si>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</si>
  <si>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</si>
  <si>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</si>
  <si>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</si>
  <si>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</si>
  <si>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</si>
  <si>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</si>
  <si>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</si>
  <si>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</si>
  <si>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</si>
  <si>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</si>
  <si>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</si>
  <si>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</si>
  <si>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</si>
  <si>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</si>
  <si>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</si>
  <si>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</si>
  <si>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</si>
  <si>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</si>
  <si>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</si>
  <si>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</si>
  <si>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</si>
  <si>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</si>
  <si>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</si>
  <si>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</si>
  <si>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</si>
  <si>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</si>
  <si>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</si>
  <si>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</si>
  <si>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</si>
  <si>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</si>
  <si>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</si>
  <si>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</si>
  <si>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</si>
  <si>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</si>
  <si>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</si>
  <si>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</si>
  <si>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</si>
  <si>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</si>
  <si>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</si>
  <si>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</si>
  <si>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</si>
  <si>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</si>
  <si>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</si>
  <si>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</si>
  <si>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</si>
  <si>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</si>
  <si>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</si>
  <si>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</si>
  <si>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</si>
  <si>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</si>
  <si>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</si>
  <si>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</si>
  <si>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</si>
  <si>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</si>
  <si>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</si>
  <si>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</si>
  <si>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</si>
  <si>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</si>
  <si>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</si>
  <si>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</si>
  <si>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</si>
  <si>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</si>
  <si>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</si>
  <si>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</si>
  <si>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</si>
  <si>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</si>
  <si>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</si>
  <si>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</si>
  <si>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</si>
  <si>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</si>
  <si>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</si>
  <si>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</si>
  <si>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</si>
  <si>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</si>
  <si>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</si>
  <si>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</si>
  <si>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</si>
  <si>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</si>
  <si>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</si>
  <si>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</si>
  <si>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</si>
  <si>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</si>
  <si>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</si>
  <si>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</si>
  <si>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</si>
  <si>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</si>
  <si>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</si>
  <si>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</si>
  <si>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</si>
  <si>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</si>
  <si>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</si>
  <si>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</si>
  <si>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</si>
  <si>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</si>
  <si>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</si>
  <si>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</si>
  <si>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</si>
  <si>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</si>
  <si>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</si>
  <si>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</si>
  <si>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</si>
  <si>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</si>
  <si>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</si>
  <si>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</si>
  <si>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</si>
  <si>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</si>
  <si>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</si>
  <si>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</si>
  <si>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</si>
  <si>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</si>
  <si>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</si>
  <si>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</si>
  <si>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</si>
  <si>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</si>
  <si>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</si>
  <si>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</si>
  <si>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</si>
  <si>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</si>
  <si>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</si>
  <si>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</si>
  <si>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</si>
  <si>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</si>
  <si>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</si>
  <si>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</si>
  <si>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</si>
  <si>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</si>
  <si>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</si>
  <si>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</si>
  <si>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</si>
  <si>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</si>
  <si>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</si>
  <si>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</si>
  <si>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</si>
  <si>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</si>
  <si>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</si>
  <si>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</si>
  <si>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</si>
  <si>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</si>
  <si>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</si>
  <si>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</si>
  <si>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</si>
  <si>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</si>
  <si>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</si>
  <si>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</si>
  <si>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</si>
  <si>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</si>
  <si>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</si>
  <si>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</si>
  <si>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</si>
  <si>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</si>
  <si>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</si>
  <si>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</si>
  <si>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</si>
  <si>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</si>
  <si>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</si>
  <si>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</si>
  <si>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</si>
  <si>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</si>
  <si>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</si>
  <si>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</si>
  <si>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</si>
  <si>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</si>
  <si>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</si>
  <si>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</si>
  <si>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</si>
  <si>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</si>
  <si>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</si>
  <si>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</si>
  <si>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</si>
  <si>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</si>
  <si>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</si>
  <si>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</si>
  <si>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</si>
  <si>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</si>
  <si>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</si>
  <si>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</si>
  <si>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</si>
  <si>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</si>
  <si>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</si>
  <si>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</si>
  <si>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</si>
  <si>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</si>
  <si>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</si>
  <si>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</si>
  <si>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</si>
  <si>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</si>
  <si>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</si>
  <si>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</si>
  <si>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</si>
  <si>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</si>
  <si>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</si>
  <si>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</si>
  <si>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</si>
  <si>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</si>
  <si>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</si>
  <si>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</si>
  <si>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</si>
  <si>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</si>
  <si>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</si>
  <si>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</si>
  <si>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</si>
  <si>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</si>
  <si>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</si>
  <si>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</si>
  <si>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</si>
  <si>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</si>
  <si>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</si>
  <si>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</si>
  <si>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</si>
  <si>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</si>
  <si>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</si>
  <si>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</si>
  <si>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</si>
  <si>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</si>
  <si>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</si>
  <si>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</si>
  <si>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</si>
  <si>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</si>
  <si>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</si>
  <si>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</si>
  <si>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</si>
  <si>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</si>
  <si>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</si>
  <si>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</si>
  <si>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</si>
  <si>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</si>
  <si>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</si>
  <si>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</si>
  <si>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</si>
  <si>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</si>
  <si>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</si>
  <si>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</si>
  <si>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</si>
  <si>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</si>
  <si>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</si>
  <si>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</si>
  <si>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</si>
  <si>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</si>
  <si>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</si>
  <si>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</si>
  <si>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</si>
  <si>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</si>
  <si>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</si>
  <si>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</si>
  <si>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</si>
  <si>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</si>
  <si>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</si>
  <si>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</si>
  <si>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</si>
  <si>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</si>
  <si>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</si>
  <si>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</si>
  <si>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</si>
  <si>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</si>
  <si>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</si>
  <si>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</si>
  <si>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</si>
  <si>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</si>
  <si>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</si>
  <si>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</si>
  <si>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</si>
  <si>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</si>
  <si>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</si>
  <si>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</si>
  <si>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</si>
  <si>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</si>
  <si>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</si>
  <si>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</si>
  <si>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</si>
  <si>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</si>
  <si>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</si>
  <si>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</si>
  <si>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</si>
  <si>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</si>
  <si>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</si>
  <si>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</si>
  <si>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</si>
  <si>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</si>
  <si>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</si>
  <si>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</si>
  <si>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</si>
  <si>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</si>
  <si>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</si>
  <si>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</si>
  <si>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</si>
  <si>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</si>
  <si>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</si>
  <si>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</si>
  <si>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</si>
  <si>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</si>
  <si>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</si>
  <si>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</si>
  <si>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</si>
  <si>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</si>
  <si>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</si>
  <si>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</si>
  <si>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</si>
  <si>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</si>
  <si>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</si>
  <si>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</si>
  <si>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</si>
  <si>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</si>
  <si>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</si>
  <si>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</si>
  <si>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</si>
  <si>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</si>
  <si>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</si>
  <si>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</si>
  <si>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</si>
  <si>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</si>
  <si>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</si>
  <si>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</si>
  <si>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</si>
  <si>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</si>
  <si>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</si>
  <si>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</si>
  <si>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</si>
  <si>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</si>
  <si>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</si>
  <si>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</si>
  <si>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</si>
  <si>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</si>
  <si>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</si>
  <si>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</si>
  <si>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</si>
  <si>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</si>
  <si>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</si>
  <si>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</si>
  <si>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</si>
  <si>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</si>
  <si>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</si>
  <si>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</si>
  <si>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</si>
  <si>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</si>
  <si>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</si>
  <si>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</si>
  <si>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</si>
  <si>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</si>
  <si>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</si>
  <si>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</si>
  <si>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</si>
  <si>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</si>
  <si>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</si>
  <si>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</si>
  <si>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</si>
  <si>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</si>
  <si>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</si>
  <si>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</si>
  <si>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</si>
  <si>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</si>
  <si>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</si>
  <si>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</si>
  <si>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</si>
  <si>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</si>
  <si>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</si>
  <si>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</si>
  <si>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</si>
  <si>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</si>
  <si>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</si>
  <si>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</si>
  <si>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</si>
  <si>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</si>
  <si>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</si>
  <si>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</si>
  <si>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</si>
  <si>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</si>
  <si>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</si>
  <si>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</si>
  <si>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</si>
  <si>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</si>
  <si>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</si>
  <si>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</si>
  <si>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</si>
  <si>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</si>
  <si>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</si>
  <si>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</si>
  <si>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</si>
  <si>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</si>
  <si>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</si>
  <si>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</si>
  <si>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</si>
  <si>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</si>
  <si>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</si>
  <si>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</si>
  <si>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</si>
  <si>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</si>
  <si>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</si>
  <si>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</si>
  <si>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</si>
  <si>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</si>
  <si>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</si>
  <si>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</si>
  <si>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</si>
  <si>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</si>
  <si>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</si>
  <si>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</si>
  <si>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</si>
  <si>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</si>
  <si>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</si>
  <si>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</si>
  <si>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</si>
  <si>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</si>
  <si>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</si>
  <si>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</si>
  <si>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</si>
  <si>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</si>
  <si>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</si>
  <si>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</si>
  <si>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</si>
  <si>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</si>
  <si>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</si>
  <si>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</si>
  <si>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</si>
  <si>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</si>
  <si>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</si>
  <si>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</si>
  <si>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</si>
  <si>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</si>
  <si>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</si>
  <si>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</si>
  <si>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</si>
  <si>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</si>
  <si>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</si>
  <si>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</si>
  <si>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</si>
  <si>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</si>
  <si>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</si>
  <si>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</si>
  <si>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</si>
  <si>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</si>
  <si>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</si>
  <si>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</si>
  <si>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</si>
  <si>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</si>
  <si>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</si>
  <si>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</si>
  <si>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</si>
  <si>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</si>
  <si>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</si>
  <si>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</si>
  <si>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</si>
  <si>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</si>
  <si>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</si>
  <si>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</si>
  <si>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</si>
  <si>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</si>
  <si>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</si>
  <si>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</si>
  <si>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</si>
  <si>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</si>
  <si>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</si>
  <si>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</si>
  <si>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</si>
  <si>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</si>
  <si>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</si>
  <si>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</si>
  <si>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</si>
  <si>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</si>
  <si>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</si>
  <si>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</si>
  <si>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</si>
  <si>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</si>
  <si>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</si>
  <si>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</si>
  <si>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</si>
  <si>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</si>
  <si>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</si>
  <si>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</si>
  <si>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</si>
  <si>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</si>
  <si>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</si>
  <si>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</si>
  <si>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</si>
  <si>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</si>
  <si>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</si>
  <si>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</si>
  <si>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</si>
  <si>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</si>
  <si>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</si>
  <si>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</si>
  <si>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</si>
  <si>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</si>
  <si>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</si>
  <si>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</si>
  <si>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</si>
  <si>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</si>
  <si>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</si>
  <si>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</si>
  <si>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</si>
  <si>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</si>
  <si>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</si>
  <si>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</si>
  <si>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</si>
  <si>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</si>
  <si>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</si>
  <si>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</si>
  <si>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</si>
  <si>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</si>
  <si>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</si>
  <si>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</si>
  <si>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</si>
  <si>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</si>
  <si>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</si>
  <si>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</si>
  <si>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</si>
  <si>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</si>
  <si>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</si>
  <si>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</si>
  <si>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</si>
  <si>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</si>
  <si>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</si>
  <si>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</si>
  <si>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</si>
  <si>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</si>
  <si>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</si>
  <si>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</si>
  <si>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</si>
  <si>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</si>
  <si>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</si>
  <si>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</si>
  <si>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</si>
  <si>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</si>
  <si>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</si>
  <si>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</si>
  <si>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</si>
  <si>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</si>
  <si>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</si>
  <si>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</si>
  <si>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</si>
  <si>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</si>
  <si>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</si>
  <si>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</si>
  <si>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</si>
  <si>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</si>
  <si>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</si>
  <si>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</si>
  <si>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</si>
  <si>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</si>
  <si>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</si>
  <si>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</si>
  <si>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</si>
  <si>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</si>
  <si>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</si>
  <si>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</si>
  <si>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</si>
  <si>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</si>
  <si>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</si>
  <si>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</si>
  <si>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</si>
  <si>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</si>
  <si>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</si>
  <si>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</si>
  <si>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</si>
  <si>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</si>
  <si>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</si>
  <si>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</si>
  <si>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</si>
  <si>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</si>
  <si>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</si>
  <si>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</si>
  <si>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</si>
  <si>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</si>
  <si>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</si>
  <si>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</si>
  <si>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</si>
  <si>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</si>
  <si>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</si>
  <si>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</si>
  <si>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</si>
  <si>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</si>
  <si>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</si>
  <si>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</si>
  <si>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</si>
  <si>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</si>
  <si>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</si>
  <si>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</si>
  <si>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</si>
  <si>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</si>
  <si>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</si>
  <si>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</si>
  <si>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</si>
  <si>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</si>
  <si>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</si>
  <si>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</si>
  <si>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</si>
  <si>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</si>
  <si>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</si>
  <si>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</si>
  <si>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</si>
  <si>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</si>
  <si>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</si>
  <si>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</si>
  <si>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</si>
  <si>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</si>
  <si>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</si>
  <si>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</si>
  <si>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</si>
  <si>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</si>
  <si>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</si>
  <si>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</si>
  <si>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</si>
  <si>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</si>
  <si>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</si>
  <si>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</si>
  <si>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</si>
  <si>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</si>
  <si>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</si>
  <si>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</si>
  <si>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</si>
  <si>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</si>
  <si>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</si>
  <si>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</si>
  <si>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</si>
  <si>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</si>
  <si>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</si>
  <si>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</si>
  <si>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</si>
  <si>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</si>
  <si>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</si>
  <si>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</si>
  <si>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</si>
  <si>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</si>
  <si>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</si>
  <si>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</si>
  <si>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</si>
  <si>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</si>
  <si>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</si>
  <si>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</si>
  <si>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</si>
  <si>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</si>
  <si>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</si>
  <si>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</si>
  <si>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</si>
  <si>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</si>
  <si>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</si>
  <si>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</si>
  <si>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</si>
  <si>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</si>
  <si>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</si>
  <si>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</si>
  <si>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</si>
  <si>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</si>
  <si>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</si>
  <si>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</si>
  <si>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</si>
  <si>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</si>
  <si>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</si>
  <si>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</si>
  <si>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</si>
  <si>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</si>
  <si>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</si>
  <si>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</si>
  <si>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</si>
  <si>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</si>
  <si>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</si>
  <si>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</si>
  <si>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</si>
  <si>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</si>
  <si>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</si>
  <si>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</si>
  <si>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</si>
  <si>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</si>
  <si>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</si>
  <si>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</si>
  <si>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</si>
  <si>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</si>
  <si>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</si>
  <si>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</si>
  <si>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</si>
  <si>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</si>
  <si>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</si>
  <si>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</si>
  <si>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</si>
  <si>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</si>
  <si>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</si>
  <si>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</si>
  <si>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</si>
  <si>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</si>
  <si>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</si>
  <si>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</si>
  <si>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</si>
  <si>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</si>
  <si>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</si>
  <si>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</si>
  <si>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</si>
  <si>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</si>
  <si>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</si>
  <si>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</si>
  <si>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</si>
  <si>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</si>
  <si>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</si>
  <si>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</si>
  <si>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</si>
  <si>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</si>
  <si>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</si>
  <si>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</si>
  <si>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</si>
  <si>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</si>
  <si>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</si>
  <si>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</si>
  <si>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</si>
  <si>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</si>
  <si>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</si>
  <si>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</si>
  <si>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</si>
  <si>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</si>
  <si>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</si>
  <si>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</si>
  <si>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</si>
  <si>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</si>
  <si>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</si>
  <si>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</si>
  <si>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</si>
  <si>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</si>
  <si>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</si>
  <si>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</si>
  <si>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</si>
  <si>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</si>
  <si>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</si>
  <si>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</si>
  <si>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</si>
  <si>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</si>
  <si>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</si>
  <si>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</si>
  <si>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</si>
  <si>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</si>
  <si>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</si>
  <si>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</si>
  <si>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</si>
  <si>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</si>
  <si>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</si>
  <si>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</si>
  <si>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</si>
  <si>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</si>
  <si>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</si>
  <si>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</si>
  <si>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</si>
  <si>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</si>
  <si>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</si>
  <si>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</si>
  <si>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</si>
  <si>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</si>
  <si>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</si>
  <si>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</si>
  <si>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</si>
  <si>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</si>
  <si>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</si>
  <si>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</si>
  <si>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</si>
  <si>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</si>
  <si>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</si>
  <si>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</si>
  <si>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</si>
  <si>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</si>
  <si>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</si>
  <si>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</si>
  <si>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</si>
  <si>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</si>
  <si>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</si>
  <si>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</si>
  <si>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</si>
  <si>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</si>
  <si>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</si>
  <si>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</si>
  <si>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</si>
  <si>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</si>
  <si>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</si>
  <si>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</si>
  <si>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</si>
  <si>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</si>
  <si>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</si>
  <si>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</si>
  <si>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</si>
  <si>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</si>
  <si>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</si>
  <si>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</si>
  <si>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</si>
  <si>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</si>
  <si>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</si>
  <si>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</si>
  <si>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</si>
  <si>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</si>
  <si>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</si>
  <si>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</si>
  <si>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</si>
  <si>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</si>
  <si>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</si>
  <si>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</si>
  <si>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</si>
  <si>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</si>
  <si>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</si>
  <si>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</si>
  <si>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</si>
  <si>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</si>
  <si>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</si>
  <si>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</si>
  <si>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</si>
  <si>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</si>
  <si>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</si>
  <si>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</si>
  <si>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</si>
  <si>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</si>
  <si>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</si>
  <si>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</si>
  <si>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</si>
  <si>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</si>
  <si>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</si>
  <si>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</si>
  <si>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</si>
  <si>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</si>
  <si>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</si>
  <si>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</si>
  <si>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</si>
  <si>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</si>
  <si>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</si>
  <si>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</si>
  <si>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</si>
  <si>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</si>
  <si>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</si>
  <si>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</si>
  <si>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</si>
  <si>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</si>
  <si>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</si>
  <si>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</si>
  <si>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</si>
  <si>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</si>
  <si>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</si>
  <si>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</si>
  <si>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</si>
  <si>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</si>
  <si>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</si>
  <si>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</si>
  <si>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</si>
  <si>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</si>
  <si>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</si>
  <si>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</si>
  <si>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</si>
  <si>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</si>
  <si>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</si>
  <si>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</si>
  <si>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</si>
  <si>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</si>
  <si>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</si>
  <si>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</si>
  <si>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</si>
  <si>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</si>
  <si>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</si>
  <si>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</si>
  <si>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</si>
  <si>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</si>
  <si>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</si>
  <si>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</si>
  <si>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</si>
  <si>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</si>
  <si>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</si>
  <si>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</si>
  <si>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</si>
  <si>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</si>
  <si>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</si>
  <si>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</si>
  <si>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</si>
  <si>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</si>
  <si>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</si>
  <si>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</si>
  <si>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</si>
  <si>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</si>
  <si>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</si>
  <si>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</si>
  <si>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</si>
  <si>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</si>
  <si>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</si>
  <si>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</si>
  <si>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</si>
  <si>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</si>
  <si>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</si>
  <si>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</si>
  <si>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</si>
  <si>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</si>
  <si>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</si>
  <si>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</si>
  <si>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</si>
  <si>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</si>
  <si>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</si>
  <si>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</si>
  <si>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</si>
  <si>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</si>
  <si>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</si>
  <si>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</si>
  <si>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</si>
  <si>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</si>
  <si>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</si>
  <si>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</si>
  <si>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</si>
  <si>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</si>
  <si>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</si>
  <si>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</si>
  <si>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</si>
  <si>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</si>
  <si>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</si>
  <si>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</si>
  <si>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</si>
  <si>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</si>
  <si>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</si>
  <si>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</si>
  <si>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</si>
  <si>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</si>
  <si>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</si>
  <si>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</si>
  <si>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</si>
  <si>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</si>
  <si>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</si>
  <si>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</si>
  <si>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</si>
  <si>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</si>
  <si>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</si>
  <si>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</si>
  <si>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</si>
  <si>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</si>
  <si>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</si>
  <si>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</si>
  <si>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</si>
  <si>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</si>
  <si>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</si>
  <si>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</si>
  <si>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</si>
  <si>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</si>
  <si>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</si>
  <si>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</si>
  <si>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</si>
  <si>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</si>
  <si>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</si>
  <si>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</si>
  <si>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</si>
  <si>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</si>
  <si>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</si>
  <si>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</si>
  <si>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</si>
  <si>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</si>
  <si>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</si>
  <si>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</si>
  <si>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</si>
  <si>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</si>
  <si>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</si>
  <si>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</si>
  <si>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</si>
  <si>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</si>
  <si>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</si>
  <si>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</si>
  <si>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</si>
  <si>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</si>
  <si>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</si>
  <si>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</si>
  <si>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</si>
  <si>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</si>
  <si>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</si>
  <si>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</si>
  <si>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</si>
  <si>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</si>
  <si>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</si>
  <si>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</si>
  <si>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</si>
  <si>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</si>
  <si>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</si>
  <si>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</si>
  <si>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</si>
  <si>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</si>
  <si>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</si>
  <si>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</si>
  <si>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</si>
  <si>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</si>
  <si>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</si>
  <si>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</si>
  <si>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</si>
  <si>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</si>
  <si>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</si>
  <si>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</si>
  <si>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</si>
  <si>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</si>
  <si>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</si>
  <si>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</si>
  <si>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</si>
  <si>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</si>
  <si>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</si>
  <si>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</si>
  <si>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</si>
  <si>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</si>
  <si>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</si>
  <si>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</si>
  <si>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</si>
  <si>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</si>
  <si>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</si>
  <si>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</si>
  <si>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</si>
  <si>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</si>
  <si>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</si>
  <si>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</si>
  <si>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</si>
  <si>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</si>
  <si>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</si>
  <si>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</si>
  <si>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</si>
  <si>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</si>
  <si>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</si>
  <si>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</si>
  <si>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</si>
  <si>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</si>
  <si>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</si>
  <si>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</si>
  <si>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</si>
  <si>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</si>
  <si>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</si>
  <si>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</si>
  <si>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</si>
  <si>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</si>
  <si>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</si>
  <si>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</si>
  <si>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</si>
  <si>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</si>
  <si>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</si>
  <si>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</si>
  <si>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</si>
  <si>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</si>
  <si>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</si>
  <si>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</si>
  <si>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</si>
  <si>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</si>
  <si>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</si>
  <si>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</si>
  <si>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</si>
  <si>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</si>
  <si>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</si>
  <si>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</si>
  <si>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</si>
  <si>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</si>
  <si>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</si>
  <si>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</si>
  <si>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</si>
  <si>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</si>
  <si>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</si>
  <si>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</si>
  <si>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</si>
  <si>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</si>
  <si>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</si>
  <si>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</si>
  <si>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</si>
  <si>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</si>
  <si>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</si>
  <si>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</si>
  <si>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</si>
  <si>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</si>
  <si>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</si>
  <si>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</si>
  <si>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</si>
  <si>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</si>
  <si>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</si>
  <si>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</si>
  <si>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</si>
  <si>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</si>
  <si>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</si>
  <si>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</si>
  <si>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</si>
  <si>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</si>
  <si>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</si>
  <si>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</si>
  <si>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</si>
  <si>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</si>
  <si>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</si>
  <si>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</si>
  <si>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</si>
  <si>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</si>
  <si>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</si>
  <si>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</si>
  <si>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</si>
  <si>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</si>
  <si>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</si>
  <si>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</si>
  <si>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</si>
  <si>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</si>
  <si>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</si>
  <si>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</si>
  <si>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</si>
  <si>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</si>
  <si>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</si>
  <si>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</si>
  <si>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</si>
  <si>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</si>
  <si>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</si>
  <si>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</si>
  <si>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</si>
  <si>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</si>
  <si>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</si>
  <si>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</si>
  <si>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</si>
  <si>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</si>
  <si>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</si>
  <si>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</si>
  <si>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</si>
  <si>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</si>
  <si>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</si>
  <si>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</si>
  <si>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</si>
  <si>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</si>
  <si>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</si>
  <si>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</si>
  <si>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</si>
  <si>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</si>
  <si>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</si>
  <si>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</si>
  <si>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</si>
  <si>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</si>
  <si>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</si>
  <si>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</si>
  <si>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</si>
  <si>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</si>
  <si>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</si>
  <si>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</si>
  <si>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</si>
  <si>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</si>
  <si>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</si>
  <si>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</si>
  <si>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</si>
  <si>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</si>
  <si>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</si>
  <si>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</si>
  <si>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</si>
  <si>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</si>
  <si>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</si>
  <si>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</si>
  <si>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</si>
  <si>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</si>
  <si>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</si>
  <si>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</si>
  <si>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</si>
  <si>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</si>
  <si>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</si>
  <si>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</si>
  <si>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</si>
  <si>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</si>
  <si>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</si>
  <si>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</si>
  <si>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</si>
  <si>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</si>
  <si>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</si>
  <si>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</si>
  <si>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</si>
  <si>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</si>
  <si>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</si>
  <si>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</si>
  <si>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</si>
  <si>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</si>
  <si>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</si>
  <si>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</si>
  <si>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</si>
  <si>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</si>
  <si>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</si>
  <si>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</si>
  <si>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</si>
  <si>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</si>
  <si>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</si>
  <si>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</si>
  <si>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</si>
  <si>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</si>
  <si>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</si>
  <si>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</si>
  <si>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</si>
  <si>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</si>
  <si>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</si>
  <si>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</si>
  <si>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</si>
  <si>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</si>
  <si>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</si>
  <si>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</si>
  <si>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</si>
  <si>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</si>
  <si>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</si>
  <si>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</si>
  <si>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</si>
  <si>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</si>
  <si>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</si>
  <si>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</si>
  <si>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</si>
  <si>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</si>
  <si>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</si>
  <si>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</si>
  <si>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</si>
  <si>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</si>
  <si>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</si>
  <si>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</si>
  <si>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</si>
  <si>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</si>
  <si>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</si>
  <si>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</si>
  <si>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</si>
  <si>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</si>
  <si>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</si>
  <si>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</si>
  <si>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</si>
  <si>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</si>
  <si>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</si>
  <si>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</si>
  <si>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</si>
  <si>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</si>
  <si>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</si>
  <si>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</si>
  <si>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</si>
  <si>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</si>
  <si>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</si>
  <si>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</si>
  <si>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</si>
  <si>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</si>
  <si>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</si>
  <si>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</si>
  <si>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</si>
  <si>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</si>
  <si>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</si>
  <si>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</si>
  <si>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</si>
  <si>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</si>
  <si>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</si>
  <si>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</si>
  <si>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</si>
  <si>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</si>
  <si>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</si>
  <si>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</si>
  <si>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</si>
  <si>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</si>
  <si>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</si>
  <si>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</si>
  <si>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</si>
  <si>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</si>
  <si>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</si>
  <si>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</si>
  <si>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</si>
  <si>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</si>
  <si>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</si>
  <si>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</si>
  <si>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</si>
  <si>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</si>
  <si>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</si>
  <si>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</si>
  <si>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</si>
  <si>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</si>
  <si>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</si>
  <si>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</si>
  <si>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</si>
  <si>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</si>
  <si>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</si>
  <si>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</si>
  <si>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</si>
  <si>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</si>
  <si>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</si>
  <si>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</si>
  <si>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</si>
  <si>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</si>
  <si>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</si>
  <si>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</si>
  <si>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</si>
  <si>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</si>
  <si>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</si>
  <si>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</si>
  <si>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</si>
  <si>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</si>
  <si>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</si>
  <si>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</si>
  <si>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</si>
  <si>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</si>
  <si>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</si>
  <si>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</si>
  <si>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</si>
  <si>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</si>
  <si>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</si>
  <si>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</si>
  <si>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</si>
  <si>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</si>
  <si>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</si>
  <si>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</si>
  <si>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</si>
  <si>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</si>
  <si>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</si>
  <si>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</si>
  <si>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</si>
  <si>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</si>
  <si>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</si>
  <si>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</si>
  <si>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</si>
  <si>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</si>
  <si>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</si>
  <si>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</si>
  <si>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</si>
  <si>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</si>
  <si>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</si>
  <si>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</si>
  <si>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</si>
  <si>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</si>
  <si>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</si>
  <si>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</si>
  <si>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</si>
  <si>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</si>
  <si>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</si>
  <si>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</si>
  <si>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</si>
  <si>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</si>
  <si>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</si>
  <si>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</si>
  <si>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</si>
  <si>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</si>
  <si>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</si>
  <si>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</si>
  <si>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</si>
  <si>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</si>
  <si>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</si>
  <si>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</si>
  <si>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</si>
  <si>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</si>
  <si>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</si>
  <si>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</si>
  <si>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</si>
  <si>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</si>
  <si>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</si>
  <si>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</si>
  <si>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</si>
  <si>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</si>
  <si>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</si>
  <si>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</si>
  <si>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</si>
  <si>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</si>
  <si>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</si>
  <si>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</si>
  <si>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</si>
  <si>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</si>
  <si>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</si>
  <si>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</si>
  <si>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</si>
  <si>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</si>
  <si>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</si>
  <si>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</si>
  <si>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</si>
  <si>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</si>
  <si>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</si>
  <si>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</si>
  <si>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</si>
  <si>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</si>
  <si>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</si>
  <si>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</si>
  <si>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</si>
  <si>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</si>
  <si>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</si>
  <si>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</si>
  <si>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</si>
  <si>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</si>
  <si>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</si>
  <si>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</si>
  <si>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</si>
  <si>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</si>
  <si>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</si>
  <si>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</si>
  <si>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</si>
  <si>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</si>
  <si>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</si>
  <si>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</si>
  <si>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</si>
  <si>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</si>
  <si>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</si>
  <si>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</si>
  <si>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</si>
  <si>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</si>
  <si>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</si>
  <si>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</si>
  <si>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</si>
  <si>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</si>
  <si>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</si>
  <si>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</si>
  <si>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</si>
  <si>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</si>
  <si>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</si>
  <si>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</si>
  <si>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</si>
  <si>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</si>
  <si>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</si>
  <si>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</si>
  <si>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</si>
  <si>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</si>
  <si>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</si>
  <si>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</si>
  <si>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</si>
  <si>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</si>
  <si>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</si>
  <si>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</si>
  <si>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</si>
  <si>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</si>
  <si>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</si>
  <si>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</si>
  <si>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</si>
  <si>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</si>
  <si>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</si>
  <si>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</si>
  <si>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</si>
  <si>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</si>
  <si>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</si>
  <si>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</si>
  <si>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</si>
  <si>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</si>
  <si>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</si>
  <si>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</si>
  <si>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</si>
  <si>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</si>
  <si>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</si>
  <si>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</si>
  <si>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</si>
  <si>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</si>
  <si>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</si>
  <si>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</si>
  <si>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</si>
  <si>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</si>
  <si>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</si>
  <si>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</si>
  <si>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</si>
  <si>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</si>
  <si>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</si>
  <si>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</si>
  <si>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</si>
  <si>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</si>
  <si>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</si>
  <si>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</si>
  <si>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</si>
  <si>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</si>
  <si>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</si>
  <si>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</si>
  <si>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</si>
  <si>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</si>
  <si>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</si>
  <si>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</si>
  <si>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</si>
  <si>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</si>
  <si>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</si>
  <si>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</si>
  <si>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</si>
  <si>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</si>
  <si>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</si>
  <si>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</si>
  <si>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</si>
  <si>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</si>
  <si>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</si>
  <si>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</si>
  <si>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</si>
  <si>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</si>
  <si>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</si>
  <si>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</si>
  <si>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</si>
  <si>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</si>
  <si>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</si>
  <si>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</si>
  <si>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</si>
  <si>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</si>
  <si>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</si>
  <si>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</si>
  <si>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</si>
  <si>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</si>
  <si>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</si>
  <si>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</si>
  <si>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</si>
  <si>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</si>
  <si>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</si>
  <si>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</si>
  <si>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</si>
  <si>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</si>
  <si>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</si>
  <si>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</si>
  <si>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</si>
  <si>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</si>
  <si>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</si>
  <si>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</si>
  <si>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</si>
  <si>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</si>
  <si>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</si>
  <si>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</si>
  <si>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</si>
  <si>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</si>
  <si>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</si>
  <si>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</si>
  <si>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</si>
  <si>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</si>
  <si>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</si>
  <si>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</si>
  <si>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</si>
  <si>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</si>
  <si>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</si>
  <si>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</si>
  <si>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</si>
  <si>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</si>
  <si>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</si>
  <si>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</si>
  <si>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</si>
  <si>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</si>
  <si>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</si>
  <si>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</si>
  <si>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</si>
  <si>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</si>
  <si>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</si>
  <si>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</si>
  <si>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</si>
  <si>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</si>
  <si>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</si>
  <si>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</si>
  <si>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</si>
  <si>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</si>
  <si>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</si>
  <si>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</si>
  <si>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</si>
  <si>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</si>
  <si>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</si>
  <si>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</si>
  <si>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</si>
  <si>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</si>
  <si>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</si>
  <si>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</si>
  <si>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</si>
  <si>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</si>
  <si>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</si>
  <si>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</si>
  <si>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</si>
  <si>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</si>
  <si>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</si>
  <si>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</si>
  <si>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</si>
  <si>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</si>
  <si>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</si>
  <si>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</si>
  <si>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</si>
  <si>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</si>
  <si>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</si>
  <si>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</si>
  <si>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</si>
  <si>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</si>
  <si>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</si>
  <si>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</si>
  <si>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</si>
  <si>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</si>
  <si>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</si>
  <si>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</si>
  <si>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</si>
  <si>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</si>
  <si>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</si>
  <si>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</si>
  <si>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</si>
  <si>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</si>
  <si>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</si>
  <si>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</si>
  <si>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</si>
  <si>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</si>
  <si>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</si>
  <si>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</si>
  <si>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</si>
  <si>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</si>
  <si>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</si>
  <si>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</si>
  <si>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</si>
  <si>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</si>
  <si>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</si>
  <si>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</si>
  <si>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</si>
  <si>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</si>
  <si>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</si>
  <si>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</si>
  <si>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</si>
  <si>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</si>
  <si>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</si>
  <si>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</si>
  <si>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</si>
  <si>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</si>
  <si>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</si>
  <si>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</si>
  <si>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</si>
  <si>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</si>
  <si>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</si>
  <si>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</si>
  <si>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</si>
  <si>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</si>
  <si>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</si>
  <si>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</si>
  <si>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</si>
  <si>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</si>
  <si>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</si>
  <si>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</si>
  <si>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</si>
  <si>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</si>
  <si>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</si>
  <si>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</si>
  <si>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</si>
  <si>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</si>
  <si>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</si>
  <si>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</si>
  <si>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</si>
  <si>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</si>
  <si>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</si>
  <si>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</si>
  <si>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</si>
  <si>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</si>
  <si>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</si>
  <si>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</si>
  <si>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</si>
  <si>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</si>
  <si>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</si>
  <si>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</si>
  <si>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</si>
  <si>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</si>
  <si>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</si>
  <si>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</si>
  <si>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</si>
  <si>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</si>
  <si>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</si>
  <si>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</si>
  <si>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</si>
  <si>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</si>
  <si>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</si>
  <si>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</si>
  <si>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</si>
  <si>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</si>
  <si>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</si>
  <si>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</si>
  <si>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</si>
  <si>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</si>
  <si>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</si>
  <si>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</si>
  <si>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</si>
  <si>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</si>
  <si>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</si>
  <si>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</si>
  <si>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</si>
  <si>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</si>
  <si>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</si>
  <si>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</si>
  <si>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</si>
  <si>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</si>
  <si>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</si>
  <si>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</si>
  <si>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</si>
  <si>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</si>
  <si>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</si>
  <si>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</si>
  <si>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</si>
  <si>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</si>
  <si>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</si>
  <si>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</si>
  <si>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</si>
  <si>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</si>
  <si>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</si>
  <si>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</si>
  <si>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</si>
  <si>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</si>
  <si>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</si>
  <si>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</si>
  <si>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</si>
  <si>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</si>
  <si>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</si>
  <si>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</si>
  <si>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</si>
  <si>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</si>
  <si>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</si>
  <si>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</si>
  <si>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</si>
  <si>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</si>
  <si>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</si>
  <si>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</si>
  <si>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</si>
  <si>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</si>
  <si>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</si>
  <si>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</si>
  <si>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</si>
  <si>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</si>
  <si>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</si>
  <si>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</si>
  <si>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</si>
  <si>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</si>
  <si>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</si>
  <si>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</si>
  <si>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</si>
  <si>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</si>
  <si>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</si>
  <si>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</si>
  <si>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</si>
  <si>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</si>
  <si>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</si>
  <si>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</si>
  <si>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</si>
  <si>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</si>
  <si>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</si>
  <si>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</si>
  <si>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</si>
  <si>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</si>
  <si>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</si>
  <si>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</si>
  <si>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</si>
  <si>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</si>
  <si>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</si>
  <si>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</si>
  <si>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</si>
  <si>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</si>
  <si>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</si>
  <si>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</si>
  <si>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</si>
  <si>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</si>
  <si>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</si>
  <si>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</si>
  <si>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</si>
  <si>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</si>
  <si>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</si>
  <si>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</si>
  <si>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</si>
  <si>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</si>
  <si>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</si>
  <si>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</si>
  <si>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</si>
  <si>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</si>
  <si>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</si>
  <si>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</si>
  <si>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</si>
  <si>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</si>
  <si>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</si>
  <si>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</si>
  <si>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</si>
  <si>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</si>
  <si>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</si>
  <si>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</si>
  <si>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</si>
  <si>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</si>
  <si>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</si>
  <si>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</si>
  <si>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</si>
  <si>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</si>
  <si>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</si>
  <si>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</si>
  <si>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</si>
  <si>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</si>
  <si>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</si>
  <si>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</si>
  <si>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</si>
  <si>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</si>
  <si>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</si>
  <si>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</si>
  <si>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</si>
  <si>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</si>
  <si>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</si>
  <si>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</si>
  <si>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</si>
  <si>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</si>
  <si>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</si>
  <si>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</si>
  <si>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</si>
  <si>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</si>
  <si>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</si>
  <si>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</si>
  <si>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</si>
  <si>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</si>
  <si>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</si>
  <si>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</si>
  <si>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</si>
  <si>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</si>
  <si>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</si>
  <si>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</si>
  <si>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</si>
  <si>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</si>
  <si>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</si>
  <si>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</si>
  <si>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</si>
  <si>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</si>
  <si>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</si>
  <si>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</si>
  <si>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</si>
  <si>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</si>
  <si>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</si>
  <si>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</si>
  <si>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</si>
  <si>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</si>
  <si>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</si>
  <si>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</si>
  <si>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</si>
  <si>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</si>
  <si>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</si>
  <si>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</si>
  <si>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</si>
  <si>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</si>
  <si>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</si>
  <si>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</si>
  <si>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</si>
  <si>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</si>
  <si>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</si>
  <si>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</si>
  <si>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</si>
  <si>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</si>
  <si>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</si>
  <si>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</si>
  <si>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</si>
  <si>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</si>
  <si>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</si>
  <si>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</si>
  <si>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</si>
  <si>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</si>
  <si>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</si>
  <si>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</si>
  <si>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</si>
  <si>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</si>
  <si>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</si>
  <si>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</si>
  <si>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</si>
  <si>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</si>
  <si>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</si>
  <si>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</si>
  <si>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</si>
  <si>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</si>
  <si>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</si>
  <si>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</si>
  <si>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</si>
  <si>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</si>
  <si>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</si>
  <si>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</si>
  <si>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</si>
  <si>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</si>
  <si>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</si>
  <si>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</si>
  <si>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</si>
  <si>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</si>
  <si>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</si>
  <si>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</si>
  <si>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</si>
  <si>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</si>
  <si>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</si>
  <si>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</si>
  <si>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</si>
  <si>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</si>
  <si>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</si>
  <si>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</si>
  <si>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</si>
  <si>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</si>
  <si>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</si>
  <si>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</si>
  <si>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</si>
  <si>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</si>
  <si>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</si>
  <si>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</si>
  <si>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</si>
  <si>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</si>
  <si>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</si>
  <si>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</si>
  <si>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</si>
  <si>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</si>
  <si>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</si>
  <si>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</si>
  <si>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</si>
  <si>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</si>
  <si>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</si>
  <si>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</si>
  <si>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</si>
  <si>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</si>
  <si>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</si>
  <si>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</si>
  <si>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</si>
  <si>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</si>
  <si>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</si>
  <si>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</si>
  <si>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</si>
  <si>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</si>
  <si>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</si>
  <si>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</si>
  <si>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</si>
  <si>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</si>
  <si>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</si>
  <si>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</si>
  <si>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</si>
  <si>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</si>
  <si>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</si>
  <si>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</si>
  <si>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</si>
  <si>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</si>
  <si>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</si>
  <si>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</si>
  <si>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</si>
  <si>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</si>
  <si>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</si>
  <si>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</si>
  <si>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</si>
  <si>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</si>
  <si>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</si>
  <si>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</si>
  <si>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</si>
  <si>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</si>
  <si>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</si>
  <si>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</si>
  <si>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</si>
  <si>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</si>
  <si>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</si>
  <si>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</si>
  <si>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</si>
  <si>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</si>
  <si>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</si>
  <si>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</si>
  <si>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</si>
  <si>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</si>
  <si>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</si>
  <si>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</si>
  <si>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</si>
  <si>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</si>
  <si>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</si>
  <si>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</si>
  <si>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</si>
  <si>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</si>
  <si>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</si>
  <si>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</si>
  <si>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</si>
  <si>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</si>
  <si>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</si>
  <si>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</si>
  <si>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</si>
  <si>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</si>
  <si>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</si>
  <si>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</si>
  <si>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</si>
  <si>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</si>
  <si>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</si>
  <si>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</si>
  <si>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</si>
  <si>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</si>
  <si>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</si>
  <si>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</si>
  <si>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</si>
  <si>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</si>
  <si>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</si>
  <si>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</si>
  <si>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</si>
  <si>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</si>
  <si>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</si>
  <si>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</si>
  <si>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</si>
  <si>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</si>
  <si>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</si>
  <si>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</si>
  <si>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</si>
  <si>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</si>
  <si>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</si>
  <si>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</si>
  <si>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</si>
  <si>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</si>
  <si>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</si>
  <si>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</si>
  <si>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</si>
  <si>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</si>
  <si>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</si>
  <si>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</si>
  <si>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</si>
  <si>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</si>
  <si>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</si>
  <si>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</si>
  <si>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</si>
  <si>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</si>
  <si>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</si>
  <si>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</si>
  <si>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</si>
  <si>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</si>
  <si>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</si>
  <si>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</si>
  <si>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</si>
  <si>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</si>
  <si>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</si>
  <si>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</si>
  <si>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</si>
  <si>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</si>
  <si>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</si>
  <si>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</si>
  <si>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</si>
  <si>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</si>
  <si>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</si>
  <si>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</si>
  <si>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</si>
  <si>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</si>
  <si>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</si>
  <si>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</si>
  <si>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</si>
  <si>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</si>
  <si>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</si>
  <si>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</si>
  <si>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</si>
  <si>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</si>
  <si>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</si>
  <si>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</si>
  <si>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</si>
  <si>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</si>
  <si>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</si>
  <si>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</si>
  <si>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</si>
  <si>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</si>
  <si>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</si>
  <si>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</si>
  <si>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</si>
  <si>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</si>
  <si>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</si>
  <si>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</si>
  <si>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</si>
  <si>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</si>
  <si>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</si>
  <si>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</si>
  <si>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</si>
  <si>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</si>
  <si>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</si>
  <si>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</si>
  <si>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</si>
  <si>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</si>
  <si>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</si>
  <si>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</si>
  <si>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</si>
  <si>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</si>
  <si>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</si>
  <si>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</si>
  <si>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</si>
  <si>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</si>
  <si>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</si>
  <si>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</si>
  <si>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</si>
  <si>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</si>
  <si>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</si>
  <si>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</si>
  <si>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</si>
  <si>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</si>
  <si>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</si>
  <si>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</si>
  <si>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</si>
  <si>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</si>
  <si>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</si>
  <si>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</si>
  <si>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</si>
  <si>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</si>
  <si>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</si>
  <si>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</si>
  <si>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</si>
  <si>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</si>
  <si>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</si>
  <si>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</si>
  <si>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</si>
  <si>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</si>
  <si>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</si>
  <si>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</si>
  <si>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</si>
  <si>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</si>
  <si>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</si>
  <si>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</si>
  <si>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</si>
  <si>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</si>
  <si>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</si>
  <si>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</si>
  <si>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</si>
  <si>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</si>
  <si>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</si>
  <si>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</si>
  <si>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</si>
  <si>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</si>
  <si>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</si>
  <si>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</si>
  <si>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</si>
  <si>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</si>
  <si>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</si>
  <si>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</si>
  <si>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</si>
  <si>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</si>
  <si>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</si>
  <si>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</si>
  <si>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</si>
  <si>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</si>
  <si>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</si>
  <si>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</si>
  <si>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</si>
  <si>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</si>
  <si>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</si>
  <si>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</si>
  <si>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</si>
  <si>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</si>
  <si>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</si>
  <si>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</si>
  <si>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</si>
  <si>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</si>
  <si>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</si>
  <si>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</si>
  <si>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</si>
  <si>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</si>
  <si>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</si>
  <si>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</si>
  <si>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</si>
  <si>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</si>
  <si>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</si>
  <si>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</si>
  <si>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</si>
  <si>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</si>
  <si>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</si>
  <si>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</si>
  <si>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</si>
  <si>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</si>
  <si>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</si>
  <si>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</si>
  <si>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</si>
  <si>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</si>
  <si>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</si>
  <si>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</si>
  <si>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</si>
  <si>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</si>
  <si>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</si>
  <si>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</si>
  <si>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</si>
  <si>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</si>
  <si>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</si>
  <si>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</si>
  <si>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</si>
  <si>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</si>
  <si>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</si>
  <si>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</si>
  <si>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</si>
  <si>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</si>
  <si>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</si>
  <si>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</si>
  <si>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</si>
  <si>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</si>
  <si>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</si>
  <si>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</si>
  <si>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</si>
  <si>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</si>
  <si>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</si>
  <si>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</si>
  <si>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</si>
  <si>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</si>
  <si>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</si>
  <si>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</si>
  <si>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</si>
  <si>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</si>
  <si>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</si>
  <si>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</si>
  <si>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</si>
  <si>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</si>
  <si>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</si>
  <si>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</si>
  <si>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</si>
  <si>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</si>
  <si>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</si>
  <si>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</si>
  <si>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</si>
  <si>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</si>
  <si>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</si>
  <si>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</si>
  <si>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</si>
  <si>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</si>
  <si>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</si>
  <si>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</si>
  <si>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</si>
  <si>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</si>
  <si>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</si>
  <si>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</si>
  <si>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</si>
  <si>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</si>
  <si>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</si>
  <si>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</si>
  <si>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</si>
  <si>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</si>
  <si>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</si>
  <si>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</si>
  <si>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</si>
  <si>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</si>
  <si>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</si>
  <si>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</si>
  <si>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</si>
  <si>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</si>
  <si>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</si>
  <si>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</si>
  <si>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</si>
  <si>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</si>
  <si>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</si>
  <si>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</si>
  <si>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</si>
  <si>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</si>
  <si>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</si>
  <si>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</si>
  <si>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</si>
  <si>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</si>
  <si>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</si>
  <si>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</si>
  <si>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</si>
  <si>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</si>
  <si>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</si>
  <si>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</si>
  <si>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</si>
  <si>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</si>
  <si>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</si>
  <si>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</si>
  <si>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</si>
  <si>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</si>
  <si>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</si>
  <si>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</si>
  <si>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</si>
  <si>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</si>
  <si>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</si>
  <si>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</si>
  <si>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</si>
  <si>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</si>
  <si>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</si>
  <si>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</si>
  <si>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</si>
  <si>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</si>
  <si>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</si>
  <si>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</si>
  <si>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</si>
  <si>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</si>
  <si>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</si>
  <si>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</si>
  <si>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</si>
  <si>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</si>
  <si>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</si>
  <si>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</si>
  <si>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</si>
  <si>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</si>
  <si>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</si>
  <si>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</si>
  <si>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</si>
  <si>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</si>
  <si>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</si>
  <si>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</si>
  <si>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</si>
  <si>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</si>
  <si>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</si>
  <si>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</si>
  <si>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</si>
  <si>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</si>
  <si>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</si>
  <si>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</si>
  <si>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</si>
  <si>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</si>
  <si>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</si>
  <si>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</si>
  <si>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</si>
  <si>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</si>
  <si>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</si>
  <si>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</si>
  <si>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</si>
  <si>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</si>
  <si>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</si>
  <si>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</si>
  <si>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</si>
  <si>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</si>
  <si>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</si>
  <si>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</si>
  <si>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</si>
  <si>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</si>
  <si>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</si>
  <si>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</si>
  <si>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</si>
  <si>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</si>
  <si>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</si>
  <si>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</si>
  <si>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</si>
  <si>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</si>
  <si>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</si>
  <si>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</si>
  <si>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</si>
  <si>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</si>
  <si>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</si>
  <si>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</si>
  <si>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</si>
  <si>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</si>
  <si>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</si>
  <si>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</si>
  <si>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</si>
  <si>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</si>
  <si>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</si>
  <si>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</si>
  <si>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</si>
  <si>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</si>
  <si>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</si>
  <si>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</si>
  <si>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</si>
  <si>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</si>
  <si>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</si>
  <si>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</si>
  <si>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</si>
  <si>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</si>
  <si>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</si>
  <si>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</si>
  <si>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</si>
  <si>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</si>
  <si>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</si>
  <si>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</si>
  <si>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</si>
  <si>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</si>
  <si>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</si>
  <si>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</si>
  <si>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</si>
  <si>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</si>
  <si>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</si>
  <si>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</si>
  <si>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</si>
  <si>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</si>
  <si>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</si>
  <si>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</si>
  <si>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</si>
  <si>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</si>
  <si>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</si>
  <si>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</si>
  <si>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</si>
  <si>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</si>
  <si>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</si>
  <si>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</si>
  <si>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</si>
  <si>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</si>
  <si>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</si>
  <si>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</si>
  <si>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</si>
  <si>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</si>
  <si>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</si>
  <si>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</si>
  <si>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</si>
  <si>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</si>
  <si>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</si>
  <si>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</si>
  <si>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</si>
  <si>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</si>
  <si>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</si>
  <si>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</si>
  <si>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</si>
  <si>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</si>
  <si>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</si>
  <si>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</si>
  <si>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</si>
  <si>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</si>
  <si>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</si>
  <si>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</si>
  <si>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</si>
  <si>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</si>
  <si>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</si>
  <si>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</si>
  <si>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</si>
  <si>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</si>
  <si>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</si>
  <si>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</si>
  <si>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</si>
  <si>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</si>
  <si>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</si>
  <si>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</si>
  <si>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</si>
  <si>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</si>
  <si>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</si>
  <si>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</si>
  <si>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</si>
  <si>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</si>
  <si>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</si>
  <si>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</si>
  <si>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</si>
  <si>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</si>
  <si>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</si>
  <si>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</si>
  <si>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</si>
  <si>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</si>
  <si>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</si>
  <si>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</si>
  <si>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</si>
  <si>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</si>
  <si>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</si>
  <si>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</si>
  <si>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</si>
  <si>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</si>
  <si>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</si>
  <si>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</si>
  <si>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</si>
  <si>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</si>
  <si>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</si>
  <si>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</si>
  <si>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</si>
  <si>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</si>
  <si>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</si>
  <si>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</si>
  <si>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</si>
  <si>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</si>
  <si>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</si>
  <si>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</si>
  <si>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</si>
  <si>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</si>
  <si>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</si>
  <si>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</si>
  <si>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</si>
  <si>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</si>
  <si>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</si>
  <si>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</si>
  <si>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</si>
  <si>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</si>
  <si>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</si>
  <si>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</si>
  <si>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</si>
  <si>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</si>
  <si>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</si>
  <si>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</si>
  <si>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</si>
  <si>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</si>
  <si>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</si>
  <si>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</si>
  <si>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</si>
  <si>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</si>
  <si>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</si>
  <si>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</si>
  <si>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</si>
  <si>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</si>
  <si>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</si>
  <si>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</si>
  <si>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</si>
  <si>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</si>
  <si>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</si>
  <si>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</si>
  <si>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</si>
  <si>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</si>
  <si>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</si>
  <si>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</si>
  <si>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</si>
  <si>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</si>
  <si>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</si>
  <si>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</si>
  <si>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</si>
  <si>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</si>
  <si>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</si>
  <si>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</si>
  <si>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</si>
  <si>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</si>
  <si>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</si>
  <si>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</si>
  <si>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</si>
  <si>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</si>
  <si>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</si>
  <si>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</si>
  <si>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</si>
  <si>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</si>
  <si>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</si>
  <si>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</si>
  <si>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</si>
  <si>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</si>
  <si>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</si>
  <si>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</si>
  <si>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</si>
  <si>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</si>
  <si>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</si>
  <si>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</si>
  <si>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</si>
  <si>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</si>
  <si>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</si>
  <si>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</si>
  <si>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</si>
  <si>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</si>
  <si>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</si>
  <si>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</si>
  <si>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</si>
  <si>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</si>
  <si>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</si>
  <si>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</si>
  <si>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</si>
  <si>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</si>
  <si>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</si>
  <si>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</si>
  <si>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</si>
  <si>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</si>
  <si>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</si>
  <si>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</si>
  <si>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</si>
  <si>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</si>
  <si>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</si>
  <si>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</si>
  <si>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</si>
  <si>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</si>
  <si>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</si>
  <si>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</si>
  <si>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</si>
  <si>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</si>
  <si>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</si>
  <si>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</si>
  <si>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</si>
  <si>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</si>
  <si>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</si>
  <si>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</si>
  <si>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</si>
  <si>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</si>
  <si>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</si>
  <si>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</si>
  <si>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</si>
  <si>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</si>
  <si>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</si>
  <si>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</si>
  <si>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</si>
  <si>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</si>
  <si>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</si>
  <si>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</si>
  <si>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</si>
  <si>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</si>
  <si>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</si>
  <si>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</si>
  <si>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</si>
  <si>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</si>
  <si>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</si>
  <si>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</si>
  <si>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</si>
  <si>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</si>
  <si>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</si>
  <si>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</si>
  <si>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</si>
  <si>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</si>
  <si>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</si>
  <si>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</si>
  <si>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</si>
  <si>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</si>
  <si>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</si>
  <si>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</si>
  <si>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</si>
  <si>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</si>
  <si>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</si>
  <si>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</si>
  <si>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</si>
  <si>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</si>
  <si>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</si>
  <si>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</si>
  <si>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</si>
  <si>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</si>
  <si>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</si>
  <si>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</si>
  <si>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</si>
  <si>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</si>
  <si>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</si>
  <si>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</si>
  <si>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</si>
  <si>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</si>
  <si>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</si>
  <si>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</si>
  <si>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</si>
  <si>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</si>
  <si>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</si>
  <si>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</si>
  <si>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</si>
  <si>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</si>
  <si>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</si>
  <si>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</si>
  <si>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</si>
  <si>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</si>
  <si>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</si>
  <si>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</si>
  <si>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</si>
  <si>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</si>
  <si>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</si>
  <si>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</si>
  <si>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</si>
  <si>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</si>
  <si>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</si>
  <si>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</si>
  <si>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</si>
  <si>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</si>
  <si>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</si>
  <si>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</si>
  <si>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</si>
  <si>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</si>
  <si>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</si>
  <si>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</si>
  <si>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</si>
  <si>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</si>
  <si>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</si>
  <si>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</si>
  <si>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</si>
  <si>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</si>
  <si>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</si>
  <si>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</si>
  <si>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</si>
  <si>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</si>
  <si>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</si>
  <si>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</si>
  <si>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</si>
  <si>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</si>
  <si>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</si>
  <si>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</si>
  <si>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</si>
  <si>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</si>
  <si>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</si>
  <si>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</si>
  <si>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</si>
  <si>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</si>
  <si>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</si>
  <si>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</si>
  <si>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</si>
  <si>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</si>
  <si>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</si>
  <si>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</si>
  <si>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</si>
  <si>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</si>
  <si>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</si>
  <si>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</si>
  <si>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</si>
  <si>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</si>
  <si>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</si>
  <si>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</si>
  <si>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</si>
  <si>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</si>
  <si>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</si>
  <si>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</si>
  <si>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</si>
  <si>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</si>
  <si>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</si>
  <si>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</si>
  <si>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</si>
  <si>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</si>
  <si>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</si>
  <si>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</si>
  <si>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</si>
  <si>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</si>
  <si>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</si>
  <si>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</si>
  <si>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</si>
  <si>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</si>
  <si>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</si>
  <si>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</si>
  <si>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</si>
  <si>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</si>
  <si>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</si>
  <si>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</si>
  <si>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</si>
  <si>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</si>
  <si>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</si>
  <si>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</si>
  <si>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</si>
  <si>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</si>
  <si>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</si>
  <si>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</si>
  <si>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</si>
  <si>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</si>
  <si>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</si>
  <si>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</si>
  <si>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</si>
  <si>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</si>
  <si>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</si>
  <si>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</si>
  <si>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</si>
  <si>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</si>
  <si>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</si>
  <si>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</si>
  <si>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</si>
  <si>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</si>
  <si>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</si>
  <si>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</si>
  <si>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</si>
  <si>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</si>
  <si>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</si>
  <si>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</si>
  <si>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</si>
  <si>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</si>
  <si>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</si>
  <si>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</si>
  <si>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</si>
  <si>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</si>
  <si>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</si>
  <si>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</si>
  <si>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</si>
  <si>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</si>
  <si>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</si>
  <si>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</si>
  <si>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</si>
  <si>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</si>
  <si>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</si>
  <si>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</si>
  <si>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</si>
  <si>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</si>
  <si>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</si>
  <si>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</si>
  <si>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</si>
  <si>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</si>
  <si>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</si>
  <si>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</si>
  <si>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</si>
  <si>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</si>
  <si>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</si>
  <si>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</si>
  <si>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</si>
  <si>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</si>
  <si>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</si>
  <si>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</si>
  <si>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</si>
  <si>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</si>
  <si>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</si>
  <si>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</si>
  <si>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</si>
  <si>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</si>
  <si>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</si>
  <si>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</si>
  <si>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</si>
  <si>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</si>
  <si>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</si>
  <si>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</si>
  <si>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</si>
  <si>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</si>
  <si>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</si>
  <si>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</si>
  <si>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</si>
  <si>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</si>
  <si>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</si>
  <si>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</si>
  <si>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</si>
  <si>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</si>
  <si>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</si>
  <si>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</si>
  <si>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</si>
  <si>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</si>
  <si>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</si>
  <si>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</si>
  <si>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</si>
  <si>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</si>
  <si>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</si>
  <si>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</si>
  <si>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</si>
  <si>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</si>
  <si>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</si>
  <si>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</si>
  <si>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</si>
  <si>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</si>
  <si>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</si>
  <si>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</si>
  <si>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</si>
  <si>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</si>
  <si>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</si>
  <si>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</si>
  <si>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</si>
  <si>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</si>
  <si>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</si>
  <si>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</si>
  <si>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</si>
  <si>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</si>
  <si>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</si>
  <si>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</si>
  <si>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</si>
  <si>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</si>
  <si>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</si>
  <si>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</si>
  <si>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</si>
  <si>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</si>
  <si>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</si>
  <si>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</si>
  <si>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</si>
  <si>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</si>
  <si>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</si>
  <si>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</si>
  <si>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</si>
  <si>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</si>
  <si>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</si>
  <si>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</si>
  <si>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</si>
  <si>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</si>
  <si>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</si>
  <si>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</si>
  <si>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</si>
  <si>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</si>
  <si>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</si>
  <si>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</si>
  <si>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</si>
  <si>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</si>
  <si>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</si>
  <si>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</si>
  <si>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</si>
  <si>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</si>
  <si>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</si>
  <si>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</si>
  <si>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</si>
  <si>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</si>
  <si>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</si>
  <si>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</si>
  <si>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</si>
  <si>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</si>
  <si>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</si>
  <si>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</si>
  <si>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</si>
  <si>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</si>
  <si>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</si>
  <si>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</si>
  <si>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</si>
  <si>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</si>
  <si>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</si>
  <si>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</si>
  <si>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</si>
  <si>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</si>
  <si>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</si>
  <si>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</si>
  <si>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</si>
  <si>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</si>
  <si>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</si>
  <si>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</si>
  <si>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</si>
  <si>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</si>
  <si>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</si>
  <si>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</si>
  <si>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</si>
  <si>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</si>
  <si>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</si>
  <si>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</si>
  <si>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</si>
  <si>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</si>
  <si>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</si>
  <si>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</si>
  <si>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</si>
  <si>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</si>
  <si>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</si>
  <si>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</si>
  <si>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</si>
  <si>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</si>
  <si>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</si>
  <si>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</si>
  <si>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</si>
  <si>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</si>
  <si>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</si>
  <si>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</si>
  <si>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</si>
  <si>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</si>
  <si>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</si>
  <si>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</si>
  <si>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</si>
  <si>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</si>
  <si>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</si>
  <si>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</si>
  <si>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</si>
  <si>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</si>
  <si>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</si>
  <si>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</si>
  <si>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</si>
  <si>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</si>
  <si>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</si>
  <si>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</si>
  <si>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</si>
  <si>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</si>
  <si>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</si>
  <si>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</si>
  <si>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</si>
  <si>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</si>
  <si>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</si>
  <si>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</si>
  <si>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</si>
  <si>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</si>
  <si>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</si>
  <si>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</si>
  <si>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</si>
  <si>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</si>
  <si>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</si>
  <si>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</si>
  <si>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</si>
  <si>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</si>
  <si>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</si>
  <si>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</si>
  <si>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</si>
  <si>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</si>
  <si>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</si>
  <si>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</si>
  <si>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</si>
  <si>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</si>
  <si>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</si>
  <si>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</si>
  <si>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</si>
  <si>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</si>
  <si>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</si>
  <si>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</si>
  <si>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</si>
  <si>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</si>
  <si>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</si>
  <si>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</si>
  <si>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</si>
  <si>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</si>
  <si>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</si>
  <si>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</si>
  <si>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</si>
  <si>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</si>
  <si>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</si>
  <si>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</si>
  <si>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</si>
  <si>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</si>
  <si>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</si>
  <si>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</si>
  <si>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</si>
  <si>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</si>
  <si>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</si>
  <si>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</si>
  <si>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</si>
  <si>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</si>
  <si>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</si>
  <si>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</si>
  <si>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</si>
  <si>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</si>
  <si>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</si>
  <si>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</si>
  <si>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</si>
  <si>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</si>
  <si>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</si>
  <si>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</si>
  <si>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</si>
  <si>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</si>
  <si>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</si>
  <si>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</si>
  <si>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</si>
  <si>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</si>
  <si>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</si>
  <si>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</si>
  <si>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</si>
  <si>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</si>
  <si>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</si>
  <si>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</si>
  <si>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</si>
  <si>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</si>
  <si>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</si>
  <si>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</si>
  <si>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</si>
  <si>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</si>
  <si>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</si>
  <si>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</si>
  <si>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</si>
  <si>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</si>
  <si>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</si>
  <si>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</si>
  <si>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</si>
  <si>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</si>
  <si>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</si>
  <si>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</si>
  <si>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</si>
  <si>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</si>
  <si>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</si>
  <si>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</si>
  <si>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</si>
  <si>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</si>
  <si>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</si>
  <si>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</si>
  <si>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</si>
  <si>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</si>
  <si>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</si>
  <si>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</si>
  <si>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</si>
  <si>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</si>
  <si>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</si>
  <si>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</si>
  <si>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</si>
  <si>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</si>
  <si>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</si>
  <si>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</si>
  <si>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</si>
  <si>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</si>
  <si>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</si>
  <si>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</si>
  <si>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</si>
  <si>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</si>
  <si>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</si>
  <si>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</si>
  <si>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</si>
  <si>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</si>
  <si>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</si>
  <si>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</si>
  <si>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</si>
  <si>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</si>
  <si>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</si>
  <si>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</si>
  <si>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</si>
  <si>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</si>
  <si>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</si>
  <si>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</si>
  <si>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</si>
  <si>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</si>
  <si>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</si>
  <si>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</si>
  <si>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</si>
  <si>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</si>
  <si>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</si>
  <si>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</si>
  <si>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</si>
  <si>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</si>
  <si>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</si>
  <si>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</si>
  <si>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</si>
  <si>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</si>
  <si>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</si>
  <si>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</si>
  <si>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</si>
  <si>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</si>
  <si>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</si>
  <si>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</si>
  <si>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</si>
  <si>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</si>
  <si>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</si>
  <si>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</si>
  <si>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</si>
  <si>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</si>
  <si>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</si>
  <si>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</si>
  <si>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</si>
  <si>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</si>
  <si>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</si>
  <si>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</si>
  <si>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</si>
  <si>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</si>
  <si>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</si>
  <si>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</si>
  <si>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</si>
  <si>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</si>
  <si>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</si>
  <si>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</si>
  <si>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</si>
  <si>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</si>
  <si>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</si>
  <si>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</si>
  <si>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</si>
  <si>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</si>
  <si>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</si>
  <si>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</si>
  <si>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</si>
  <si>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</si>
  <si>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</si>
  <si>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</si>
  <si>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</si>
  <si>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</si>
  <si>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</si>
  <si>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</si>
  <si>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</si>
  <si>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</si>
  <si>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</si>
  <si>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</si>
  <si>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</si>
  <si>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</si>
  <si>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</si>
  <si>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</si>
  <si>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</si>
  <si>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</si>
  <si>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</si>
  <si>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</si>
  <si>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</si>
  <si>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</si>
  <si>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</si>
  <si>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</si>
  <si>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</si>
  <si>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</si>
  <si>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</si>
  <si>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</si>
  <si>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</si>
  <si>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</si>
  <si>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</si>
  <si>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</si>
  <si>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</si>
  <si>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</si>
  <si>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</si>
  <si>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</si>
  <si>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</si>
  <si>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</si>
  <si>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</si>
  <si>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</si>
  <si>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</si>
  <si>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</si>
  <si>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</si>
  <si>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</si>
  <si>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</si>
  <si>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</si>
  <si>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</si>
  <si>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</si>
  <si>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</si>
  <si>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</si>
  <si>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</si>
  <si>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</si>
  <si>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</si>
  <si>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</si>
  <si>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</si>
  <si>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</si>
  <si>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</si>
  <si>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</si>
  <si>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</si>
  <si>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</si>
  <si>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</si>
  <si>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</si>
  <si>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</si>
  <si>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</si>
  <si>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</si>
  <si>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</si>
  <si>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</si>
  <si>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</si>
  <si>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</si>
  <si>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</si>
  <si>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</si>
  <si>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</si>
  <si>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</si>
  <si>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</si>
  <si>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</si>
  <si>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</si>
  <si>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</si>
  <si>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</si>
  <si>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</si>
  <si>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</si>
  <si>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</si>
  <si>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</si>
  <si>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</si>
  <si>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</si>
  <si>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</si>
  <si>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</si>
  <si>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</si>
  <si>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</si>
  <si>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</si>
  <si>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</si>
  <si>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</si>
  <si>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</si>
  <si>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</si>
  <si>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</si>
  <si>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</si>
  <si>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</si>
  <si>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</si>
  <si>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</si>
  <si>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</si>
  <si>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</si>
  <si>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</si>
  <si>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</si>
  <si>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</si>
  <si>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</si>
  <si>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</si>
  <si>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</si>
  <si>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</si>
  <si>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</si>
  <si>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</si>
  <si>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</si>
  <si>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</si>
  <si>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</si>
  <si>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</si>
  <si>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</si>
  <si>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</si>
  <si>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</si>
  <si>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</si>
  <si>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</si>
  <si>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</si>
  <si>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</si>
  <si>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</si>
  <si>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</si>
  <si>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</si>
  <si>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</si>
  <si>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</si>
  <si>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</si>
  <si>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</si>
  <si>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</si>
  <si>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</si>
  <si>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</si>
  <si>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</si>
  <si>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</si>
  <si>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</si>
  <si>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</si>
  <si>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</si>
  <si>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</si>
  <si>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</si>
  <si>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</si>
  <si>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</si>
  <si>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</si>
  <si>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</si>
  <si>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</si>
  <si>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</si>
  <si>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</si>
  <si>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</si>
  <si>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</si>
  <si>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</si>
  <si>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</si>
  <si>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</si>
  <si>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</si>
  <si>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</si>
  <si>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</si>
  <si>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</si>
  <si>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</si>
  <si>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</si>
  <si>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</si>
  <si>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</si>
  <si>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</si>
  <si>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</si>
  <si>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</si>
  <si>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</si>
  <si>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</si>
  <si>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</si>
  <si>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</si>
  <si>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</si>
  <si>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</si>
  <si>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</si>
  <si>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</si>
  <si>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</si>
  <si>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</si>
  <si>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</si>
  <si>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</si>
  <si>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</si>
  <si>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</si>
  <si>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</si>
  <si>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</si>
  <si>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</si>
  <si>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</si>
  <si>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</si>
  <si>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</si>
  <si>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</si>
  <si>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</si>
  <si>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</si>
  <si>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</si>
  <si>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</si>
  <si>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</si>
  <si>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</si>
  <si>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</si>
  <si>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</si>
  <si>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</si>
  <si>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</si>
  <si>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</si>
  <si>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</si>
  <si>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</si>
  <si>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</si>
  <si>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</si>
  <si>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</si>
  <si>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</si>
  <si>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</si>
  <si>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</si>
  <si>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</si>
  <si>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</si>
  <si>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</si>
  <si>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</si>
  <si>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</si>
  <si>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</si>
  <si>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</si>
  <si>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</si>
  <si>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</si>
  <si>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</si>
  <si>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</si>
  <si>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</si>
  <si>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</si>
  <si>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</si>
  <si>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</si>
  <si>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</si>
  <si>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</si>
  <si>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</si>
  <si>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</si>
  <si>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</si>
  <si>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</si>
  <si>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</si>
  <si>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</si>
  <si>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</si>
  <si>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</si>
  <si>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</si>
  <si>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</si>
  <si>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</si>
  <si>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</si>
  <si>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</si>
  <si>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</si>
  <si>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</si>
  <si>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</si>
  <si>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</si>
  <si>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</si>
  <si>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</si>
  <si>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</si>
  <si>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</si>
  <si>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</si>
  <si>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</si>
  <si>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</si>
  <si>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</si>
  <si>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</si>
  <si>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</si>
  <si>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</si>
  <si>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</si>
  <si>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</si>
  <si>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</si>
  <si>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</si>
  <si>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</si>
  <si>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</si>
  <si>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</si>
  <si>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</si>
  <si>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</si>
  <si>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</si>
  <si>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</si>
  <si>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</si>
  <si>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</si>
  <si>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</si>
  <si>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</si>
  <si>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</si>
  <si>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</si>
  <si>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</si>
  <si>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</si>
  <si>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</si>
  <si>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</si>
  <si>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</si>
  <si>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</si>
  <si>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</si>
  <si>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</si>
  <si>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</si>
  <si>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</si>
  <si>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</si>
  <si>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</si>
  <si>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</si>
  <si>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</si>
  <si>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</si>
  <si>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</si>
  <si>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</si>
  <si>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</si>
  <si>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</si>
  <si>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</si>
  <si>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</si>
  <si>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</si>
  <si>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</si>
  <si>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</si>
  <si>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</si>
  <si>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</si>
  <si>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</si>
  <si>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</si>
  <si>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</si>
  <si>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</si>
  <si>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</si>
  <si>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</si>
  <si>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</si>
  <si>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</si>
  <si>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</si>
  <si>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</si>
  <si>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</si>
  <si>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</si>
  <si>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</si>
  <si>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</si>
  <si>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</si>
  <si>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</si>
  <si>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</si>
  <si>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</si>
  <si>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</si>
  <si>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</si>
  <si>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</si>
  <si>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</si>
  <si>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</si>
  <si>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</si>
  <si>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</si>
  <si>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</si>
  <si>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</si>
  <si>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</si>
  <si>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</si>
  <si>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</si>
  <si>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</si>
  <si>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</si>
  <si>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</si>
  <si>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</si>
  <si>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</si>
  <si>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</si>
  <si>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</si>
  <si>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</si>
  <si>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</si>
  <si>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</si>
  <si>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</si>
  <si>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</si>
  <si>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</si>
  <si>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</si>
  <si>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</si>
  <si>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</si>
  <si>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</si>
  <si>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</si>
  <si>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</si>
  <si>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</si>
  <si>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</si>
  <si>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</si>
  <si>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</si>
  <si>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</si>
  <si>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</si>
  <si>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</si>
  <si>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</si>
  <si>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</si>
  <si>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</si>
  <si>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</si>
  <si>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</si>
  <si>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</si>
  <si>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</si>
  <si>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</si>
  <si>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</si>
  <si>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</si>
  <si>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</si>
  <si>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</si>
  <si>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</si>
  <si>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</si>
  <si>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</si>
  <si>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</si>
  <si>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</si>
  <si>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</si>
  <si>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</si>
  <si>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</si>
  <si>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</si>
  <si>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</si>
  <si>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</si>
  <si>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</si>
  <si>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</si>
  <si>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</si>
  <si>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</si>
  <si>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</si>
  <si>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</si>
  <si>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</si>
  <si>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</si>
  <si>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</si>
  <si>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</si>
  <si>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</si>
  <si>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</si>
  <si>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</si>
  <si>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</si>
  <si>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</si>
  <si>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</si>
  <si>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</si>
  <si>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</si>
  <si>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</si>
  <si>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</si>
  <si>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</si>
  <si>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</si>
  <si>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</si>
  <si>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</si>
  <si>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</si>
  <si>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</si>
  <si>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</si>
  <si>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</si>
  <si>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</si>
  <si>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</si>
  <si>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</si>
  <si>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</si>
  <si>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</si>
  <si>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</si>
  <si>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</si>
  <si>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</si>
  <si>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</si>
  <si>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</si>
  <si>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</si>
  <si>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</si>
  <si>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</si>
  <si>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</si>
  <si>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</si>
  <si>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</si>
  <si>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</si>
  <si>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</si>
  <si>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</si>
  <si>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</si>
  <si>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</si>
  <si>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</si>
  <si>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</si>
  <si>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</si>
  <si>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</si>
  <si>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</si>
  <si>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</si>
  <si>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</si>
  <si>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</si>
  <si>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</si>
  <si>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</si>
  <si>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</si>
  <si>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</si>
  <si>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</si>
  <si>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</si>
  <si>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</si>
  <si>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</si>
  <si>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</si>
  <si>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</si>
  <si>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</si>
  <si>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</si>
  <si>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</si>
  <si>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</si>
  <si>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</si>
  <si>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</si>
  <si>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</si>
  <si>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</si>
  <si>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</si>
  <si>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</si>
  <si>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</si>
  <si>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</si>
  <si>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</si>
  <si>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</si>
  <si>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</si>
  <si>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</si>
  <si>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</si>
  <si>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</si>
  <si>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</si>
  <si>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</si>
  <si>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</si>
  <si>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</si>
  <si>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</si>
  <si>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</si>
  <si>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</si>
  <si>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</si>
  <si>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</si>
  <si>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</si>
  <si>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</si>
  <si>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</si>
  <si>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</si>
  <si>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</si>
  <si>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</si>
  <si>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</si>
  <si>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</si>
  <si>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</si>
  <si>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</si>
  <si>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</si>
  <si>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</si>
  <si>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</si>
  <si>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</si>
  <si>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</si>
  <si>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</si>
  <si>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</si>
  <si>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</si>
  <si>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</si>
  <si>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</si>
  <si>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</si>
  <si>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</si>
  <si>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</si>
  <si>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</si>
  <si>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</si>
  <si>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</si>
  <si>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</si>
  <si>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</si>
  <si>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</si>
  <si>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</si>
  <si>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</si>
  <si>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</si>
  <si>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</si>
  <si>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</si>
  <si>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</si>
  <si>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</si>
  <si>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</si>
  <si>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</si>
  <si>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</si>
  <si>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</si>
  <si>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</si>
  <si>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</si>
  <si>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</si>
  <si>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</si>
  <si>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</si>
  <si>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</si>
  <si>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</si>
  <si>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</si>
  <si>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</si>
  <si>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</si>
  <si>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</si>
  <si>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</si>
  <si>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</si>
  <si>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</si>
  <si>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</si>
  <si>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</si>
  <si>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</si>
  <si>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</si>
  <si>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</si>
  <si>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</si>
  <si>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</si>
  <si>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</si>
  <si>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</si>
  <si>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</si>
  <si>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</si>
  <si>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</si>
  <si>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</si>
  <si>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</si>
  <si>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</si>
  <si>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</si>
  <si>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</si>
  <si>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</si>
  <si>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</si>
  <si>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</si>
  <si>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</si>
  <si>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</si>
  <si>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</si>
  <si>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</si>
  <si>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</si>
  <si>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</si>
  <si>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</si>
  <si>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</si>
  <si>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</si>
  <si>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</si>
  <si>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</si>
  <si>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</si>
  <si>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</si>
  <si>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</si>
  <si>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</si>
  <si>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</si>
  <si>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</si>
  <si>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</si>
  <si>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</si>
  <si>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</si>
  <si>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</si>
  <si>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</si>
  <si>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</si>
  <si>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</si>
  <si>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</si>
  <si>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</si>
  <si>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</si>
  <si>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</si>
  <si>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</si>
  <si>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</si>
  <si>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</si>
  <si>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</si>
  <si>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</si>
  <si>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</si>
  <si>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</si>
  <si>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</si>
  <si>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</si>
  <si>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</si>
  <si>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</si>
  <si>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</si>
  <si>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</si>
  <si>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</si>
  <si>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</si>
  <si>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</si>
  <si>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</si>
  <si>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</si>
  <si>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</si>
  <si>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</si>
  <si>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</si>
  <si>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</si>
  <si>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</si>
  <si>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</si>
  <si>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</si>
  <si>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</si>
  <si>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</si>
  <si>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</si>
  <si>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</si>
  <si>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</si>
  <si>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</si>
  <si>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</si>
  <si>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</si>
  <si>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</si>
  <si>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</si>
  <si>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</si>
  <si>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</si>
  <si>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</si>
  <si>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</si>
  <si>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</si>
  <si>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</si>
  <si>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</si>
  <si>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</si>
  <si>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</si>
  <si>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</si>
  <si>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</si>
  <si>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</si>
  <si>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</si>
  <si>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</si>
  <si>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</si>
  <si>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</si>
  <si>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</si>
  <si>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</si>
  <si>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</si>
  <si>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</si>
  <si>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</si>
  <si>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</si>
  <si>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</si>
  <si>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</si>
  <si>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</si>
  <si>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</si>
  <si>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</si>
  <si>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</si>
  <si>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</si>
  <si>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</si>
  <si>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</si>
  <si>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</si>
  <si>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</si>
  <si>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</si>
  <si>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</si>
  <si>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</si>
  <si>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</si>
  <si>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</si>
  <si>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</si>
  <si>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</si>
  <si>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</si>
  <si>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</si>
  <si>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</si>
  <si>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</si>
  <si>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</si>
  <si>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</si>
  <si>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</si>
  <si>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</si>
  <si>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</si>
  <si>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</si>
  <si>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</si>
  <si>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</si>
  <si>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</si>
  <si>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</si>
  <si>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</si>
  <si>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</si>
  <si>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</si>
  <si>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</si>
  <si>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</si>
  <si>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</si>
  <si>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</si>
  <si>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</si>
  <si>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</si>
  <si>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</si>
  <si>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</si>
  <si>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</si>
  <si>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</si>
  <si>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</si>
  <si>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</si>
  <si>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</si>
  <si>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</si>
  <si>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</si>
  <si>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</si>
  <si>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</si>
  <si>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</si>
  <si>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</si>
  <si>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</si>
  <si>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</si>
  <si>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</si>
  <si>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</si>
  <si>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</si>
  <si>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</si>
  <si>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</si>
  <si>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</si>
  <si>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</si>
  <si>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</si>
  <si>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</si>
  <si>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</si>
  <si>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</si>
  <si>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</si>
  <si>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</si>
  <si>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</si>
  <si>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</si>
  <si>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</si>
  <si>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</si>
  <si>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</si>
  <si>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</si>
  <si>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</si>
  <si>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</si>
  <si>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</si>
  <si>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</si>
  <si>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</si>
  <si>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</si>
  <si>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</si>
  <si>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</si>
  <si>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</si>
  <si>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</si>
  <si>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</si>
  <si>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</si>
  <si>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</si>
  <si>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</si>
  <si>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</si>
  <si>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</si>
  <si>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</si>
  <si>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</si>
  <si>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</si>
  <si>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</si>
  <si>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</si>
  <si>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</si>
  <si>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</si>
  <si>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</si>
  <si>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</si>
  <si>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</si>
  <si>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</si>
  <si>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</si>
  <si>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</si>
  <si>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</si>
  <si>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</si>
  <si>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</si>
  <si>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</si>
  <si>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</si>
  <si>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</si>
  <si>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</si>
  <si>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</si>
  <si>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</si>
  <si>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</si>
  <si>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</si>
  <si>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</si>
  <si>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</si>
  <si>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</si>
  <si>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</si>
  <si>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</si>
  <si>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</si>
  <si>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</si>
  <si>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</si>
  <si>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</si>
  <si>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</si>
  <si>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</si>
  <si>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</si>
  <si>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</si>
  <si>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</si>
  <si>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</si>
  <si>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</si>
  <si>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</si>
  <si>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</si>
  <si>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</si>
  <si>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</si>
  <si>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</si>
  <si>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</si>
  <si>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</si>
  <si>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</si>
  <si>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</si>
  <si>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</si>
  <si>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</si>
  <si>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</si>
  <si>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</si>
  <si>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</si>
  <si>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</si>
  <si>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</si>
  <si>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</si>
  <si>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</si>
  <si>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</si>
  <si>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</si>
  <si>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</si>
  <si>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</si>
  <si>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</si>
  <si>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</si>
  <si>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</si>
  <si>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</si>
  <si>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</si>
  <si>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</si>
  <si>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</si>
  <si>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</si>
  <si>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</si>
  <si>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</si>
  <si>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</si>
  <si>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</si>
  <si>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</si>
  <si>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</si>
  <si>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</si>
  <si>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</si>
  <si>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</si>
  <si>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</si>
  <si>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</si>
  <si>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</si>
  <si>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</si>
  <si>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</si>
  <si>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</si>
  <si>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</si>
  <si>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</si>
  <si>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</si>
  <si>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</si>
  <si>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</si>
  <si>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</si>
  <si>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</si>
  <si>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</si>
  <si>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</si>
  <si>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</si>
  <si>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</si>
  <si>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</si>
  <si>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</si>
  <si>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</si>
  <si>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</si>
  <si>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</si>
  <si>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</si>
  <si>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</si>
  <si>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</si>
  <si>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</si>
  <si>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</si>
  <si>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</si>
  <si>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</si>
  <si>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</si>
  <si>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</si>
  <si>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</si>
  <si>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</si>
  <si>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</si>
  <si>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</si>
  <si>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</si>
  <si>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</si>
  <si>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</si>
  <si>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</si>
  <si>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</si>
  <si>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</si>
  <si>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</si>
  <si>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</si>
  <si>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</si>
  <si>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</si>
  <si>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</si>
  <si>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</si>
  <si>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</si>
  <si>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</si>
  <si>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</si>
  <si>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</si>
  <si>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</si>
  <si>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</si>
  <si>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</si>
  <si>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</si>
  <si>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</si>
  <si>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</si>
  <si>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</si>
  <si>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</si>
  <si>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</si>
  <si>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</si>
  <si>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</si>
  <si>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</si>
  <si>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</si>
  <si>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</si>
  <si>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</si>
  <si>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</si>
  <si>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</si>
  <si>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</si>
  <si>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</si>
  <si>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</si>
  <si>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</si>
  <si>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</si>
  <si>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</si>
  <si>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</si>
  <si>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</si>
  <si>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</si>
  <si>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</si>
  <si>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</si>
  <si>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</si>
  <si>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</si>
  <si>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</si>
  <si>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</si>
  <si>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</si>
  <si>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</si>
  <si>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</si>
  <si>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</si>
  <si>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</si>
  <si>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</si>
  <si>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</si>
  <si>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</si>
  <si>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</si>
  <si>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</si>
  <si>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</si>
  <si>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</si>
  <si>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</si>
  <si>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</si>
  <si>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</si>
  <si>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</si>
  <si>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</si>
  <si>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</si>
  <si>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</si>
  <si>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</si>
  <si>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</si>
  <si>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</si>
  <si>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</si>
  <si>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</si>
  <si>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</si>
  <si>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</si>
  <si>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</si>
  <si>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</si>
  <si>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</si>
  <si>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</si>
  <si>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</si>
  <si>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</si>
  <si>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</si>
  <si>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</si>
  <si>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</si>
  <si>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</si>
  <si>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</si>
  <si>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</si>
  <si>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</si>
  <si>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</si>
  <si>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</si>
  <si>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</si>
  <si>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</si>
  <si>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</si>
  <si>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</si>
  <si>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</si>
  <si>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</si>
  <si>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</si>
  <si>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</si>
  <si>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</si>
  <si>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</si>
  <si>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</si>
  <si>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</si>
  <si>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</si>
  <si>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</si>
  <si>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</si>
  <si>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</si>
  <si>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</si>
  <si>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</si>
  <si>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</si>
  <si>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</si>
  <si>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</si>
  <si>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</si>
  <si>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</si>
  <si>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</si>
  <si>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</si>
  <si>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</si>
  <si>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</si>
  <si>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</si>
  <si>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</si>
  <si>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</si>
  <si>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</si>
  <si>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</si>
  <si>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</si>
  <si>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</si>
  <si>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</si>
  <si>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</si>
  <si>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</si>
  <si>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</si>
  <si>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</si>
  <si>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</si>
  <si>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</si>
  <si>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</si>
  <si>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</si>
  <si>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</si>
  <si>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</si>
  <si>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</si>
  <si>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</si>
  <si>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</si>
  <si>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</si>
  <si>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</si>
  <si>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</si>
  <si>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</si>
  <si>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</si>
  <si>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</si>
  <si>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</si>
  <si>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</si>
  <si>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</si>
  <si>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</si>
  <si>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</si>
  <si>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</si>
  <si>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</si>
  <si>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</si>
  <si>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</si>
  <si>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</si>
  <si>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</si>
  <si>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</si>
  <si>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</si>
  <si>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</si>
  <si>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</si>
  <si>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</si>
  <si>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</si>
  <si>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</si>
  <si>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</si>
  <si>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</si>
  <si>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</si>
  <si>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</si>
  <si>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</si>
  <si>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</si>
  <si>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</si>
  <si>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</si>
  <si>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</si>
  <si>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</si>
  <si>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</si>
  <si>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</si>
  <si>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</si>
  <si>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</si>
  <si>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</si>
  <si>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</si>
  <si>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</si>
  <si>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</si>
  <si>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</si>
  <si>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</si>
  <si>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</si>
  <si>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</si>
  <si>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</si>
  <si>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</si>
  <si>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</si>
  <si>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</si>
  <si>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</si>
  <si>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</si>
  <si>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</si>
  <si>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</si>
  <si>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</si>
  <si>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</si>
  <si>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</si>
  <si>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</si>
  <si>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</si>
  <si>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</si>
  <si>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</si>
  <si>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</si>
  <si>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</si>
  <si>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</si>
  <si>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</si>
  <si>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</si>
  <si>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</si>
  <si>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</si>
  <si>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</si>
  <si>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</si>
  <si>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</si>
  <si>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</si>
  <si>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</si>
  <si>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</si>
  <si>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</si>
  <si>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</si>
  <si>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</si>
  <si>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</si>
  <si>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</si>
  <si>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</si>
  <si>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</si>
  <si>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</si>
  <si>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</si>
  <si>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</si>
  <si>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</si>
  <si>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</si>
  <si>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</si>
  <si>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</si>
  <si>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</si>
  <si>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</si>
  <si>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</si>
  <si>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</si>
  <si>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</si>
  <si>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</si>
  <si>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</si>
  <si>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</si>
  <si>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</si>
  <si>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</si>
  <si>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</si>
  <si>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</si>
  <si>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</si>
  <si>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</si>
  <si>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</si>
  <si>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</si>
  <si>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</si>
  <si>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</si>
  <si>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</si>
  <si>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</si>
  <si>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</si>
  <si>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</si>
  <si>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</si>
  <si>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</si>
  <si>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</si>
  <si>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</si>
  <si>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</si>
  <si>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</si>
  <si>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</si>
  <si>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</si>
  <si>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</si>
  <si>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</si>
  <si>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</si>
  <si>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</si>
  <si>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</si>
  <si>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</si>
  <si>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</si>
  <si>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</si>
  <si>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</si>
  <si>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</si>
  <si>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</si>
  <si>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</si>
  <si>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</si>
  <si>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</si>
  <si>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</si>
  <si>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</si>
  <si>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</si>
  <si>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</si>
  <si>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</si>
  <si>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</si>
  <si>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</si>
  <si>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</si>
  <si>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</si>
  <si>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</si>
  <si>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</si>
  <si>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</si>
  <si>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</si>
  <si>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</si>
  <si>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</si>
  <si>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</si>
  <si>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</si>
  <si>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</si>
  <si>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</si>
  <si>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</si>
  <si>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</si>
  <si>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</si>
  <si>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</si>
  <si>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</si>
  <si>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</si>
  <si>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</si>
  <si>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</si>
  <si>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</si>
  <si>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</si>
  <si>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</si>
  <si>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</si>
  <si>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</si>
  <si>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</si>
  <si>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</si>
  <si>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</si>
  <si>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</si>
  <si>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</si>
  <si>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</si>
  <si>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</si>
  <si>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</si>
  <si>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</si>
  <si>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</si>
  <si>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</si>
  <si>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</si>
  <si>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</si>
  <si>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</si>
  <si>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</si>
  <si>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</si>
  <si>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</si>
  <si>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</si>
  <si>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</si>
  <si>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</si>
  <si>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</si>
  <si>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</si>
  <si>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</si>
  <si>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</si>
  <si>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</si>
  <si>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</si>
  <si>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</si>
  <si>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</si>
  <si>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</si>
  <si>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</si>
  <si>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</si>
  <si>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</si>
  <si>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</si>
  <si>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</si>
  <si>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</si>
  <si>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</si>
  <si>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</si>
  <si>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</si>
  <si>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</si>
  <si>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</si>
  <si>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</si>
  <si>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</si>
  <si>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</si>
  <si>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</si>
  <si>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</si>
  <si>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</si>
  <si>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</si>
  <si>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</si>
  <si>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</si>
  <si>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</si>
  <si>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</si>
  <si>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</si>
  <si>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</si>
  <si>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</si>
  <si>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</si>
  <si>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</si>
  <si>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</si>
  <si>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</si>
  <si>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</si>
  <si>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</si>
  <si>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</si>
  <si>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</si>
  <si>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</si>
  <si>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</si>
  <si>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</si>
  <si>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</si>
  <si>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</si>
  <si>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</si>
  <si>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</si>
  <si>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</si>
  <si>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</si>
  <si>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</si>
  <si>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</si>
  <si>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</si>
  <si>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</si>
  <si>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</si>
  <si>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</si>
  <si>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</si>
  <si>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</si>
  <si>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</si>
  <si>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</si>
  <si>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</si>
  <si>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</si>
  <si>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</si>
  <si>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</si>
  <si>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</si>
  <si>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</si>
  <si>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</si>
  <si>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</si>
  <si>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</si>
  <si>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</si>
  <si>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</si>
  <si>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</si>
  <si>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</si>
  <si>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</si>
  <si>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</si>
  <si>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</si>
  <si>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</si>
  <si>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</si>
  <si>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</si>
  <si>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</si>
  <si>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</si>
  <si>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</si>
  <si>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</si>
  <si>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</si>
  <si>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</si>
  <si>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</si>
  <si>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</si>
  <si>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</si>
  <si>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</si>
  <si>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</si>
  <si>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</si>
  <si>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</si>
  <si>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</si>
  <si>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</si>
  <si>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</si>
  <si>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</si>
  <si>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</si>
  <si>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</si>
  <si>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</si>
  <si>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</si>
  <si>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</si>
  <si>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</si>
  <si>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</si>
  <si>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</si>
  <si>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</si>
  <si>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</si>
  <si>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</si>
  <si>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</si>
  <si>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</si>
  <si>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</si>
  <si>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</si>
  <si>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</si>
  <si>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</si>
  <si>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</si>
  <si>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</si>
  <si>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</si>
  <si>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</si>
  <si>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</si>
  <si>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</si>
  <si>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</si>
  <si>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</si>
  <si>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</si>
  <si>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</si>
  <si>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</si>
  <si>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</si>
  <si>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</si>
  <si>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</si>
  <si>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</si>
  <si>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</si>
  <si>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</si>
  <si>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</si>
  <si>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</si>
  <si>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</si>
  <si>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</si>
  <si>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</si>
  <si>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</si>
  <si>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</si>
  <si>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</si>
  <si>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</si>
  <si>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</si>
  <si>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</si>
  <si>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</si>
  <si>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</si>
  <si>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</si>
  <si>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</si>
  <si>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</si>
  <si>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</si>
  <si>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</si>
  <si>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</si>
  <si>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</si>
  <si>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</si>
  <si>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</si>
  <si>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</si>
  <si>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</si>
  <si>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</si>
  <si>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</si>
  <si>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</si>
  <si>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</si>
  <si>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</si>
  <si>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</si>
  <si>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</si>
  <si>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</si>
  <si>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</si>
  <si>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</si>
  <si>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</si>
  <si>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</si>
  <si>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</si>
  <si>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</si>
  <si>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</si>
  <si>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</si>
  <si>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</si>
  <si>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</si>
  <si>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</si>
  <si>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</si>
  <si>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</si>
  <si>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</si>
  <si>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</si>
  <si>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</si>
  <si>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</si>
  <si>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</si>
  <si>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</si>
  <si>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</si>
  <si>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</si>
  <si>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</si>
  <si>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</si>
  <si>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</si>
  <si>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</si>
  <si>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</si>
  <si>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</si>
  <si>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</si>
  <si>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</si>
  <si>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</si>
  <si>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</si>
  <si>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</si>
  <si>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</si>
  <si>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</si>
  <si>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</si>
  <si>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</si>
  <si>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</si>
  <si>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</si>
  <si>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</si>
  <si>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</si>
  <si>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</si>
  <si>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</si>
  <si>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</si>
  <si>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</si>
  <si>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</si>
  <si>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</si>
  <si>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</si>
  <si>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</si>
  <si>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</si>
  <si>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</si>
  <si>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</si>
  <si>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</si>
  <si>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</si>
  <si>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</si>
  <si>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</si>
  <si>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</si>
  <si>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</si>
  <si>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</si>
  <si>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</si>
  <si>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</si>
  <si>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</si>
  <si>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</si>
  <si>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</si>
  <si>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</si>
  <si>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</si>
  <si>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</si>
  <si>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</si>
  <si>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</si>
  <si>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</si>
  <si>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</si>
  <si>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</si>
  <si>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</si>
  <si>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</si>
  <si>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</si>
  <si>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</si>
  <si>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</si>
  <si>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</si>
  <si>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</si>
  <si>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</si>
  <si>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</si>
  <si>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</si>
  <si>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</si>
  <si>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</si>
  <si>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</si>
  <si>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</si>
  <si>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</si>
  <si>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</si>
  <si>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</si>
  <si>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</si>
  <si>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</si>
  <si>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</si>
  <si>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</si>
  <si>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</si>
  <si>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</si>
  <si>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</si>
  <si>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</si>
  <si>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</si>
  <si>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</si>
  <si>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</si>
  <si>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</si>
  <si>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</si>
  <si>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</si>
  <si>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</si>
  <si>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</si>
  <si>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</si>
  <si>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</si>
  <si>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</si>
  <si>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</si>
  <si>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</si>
  <si>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</si>
  <si>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</si>
  <si>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</si>
  <si>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</si>
  <si>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</si>
  <si>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</si>
  <si>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</si>
  <si>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</si>
  <si>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</si>
  <si>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</si>
  <si>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</si>
  <si>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</si>
  <si>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</si>
  <si>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</si>
  <si>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</si>
  <si>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</si>
  <si>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</si>
  <si>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</si>
  <si>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</si>
  <si>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</si>
  <si>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</si>
  <si>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</si>
  <si>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</si>
  <si>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</si>
  <si>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</si>
  <si>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</si>
  <si>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</si>
  <si>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</si>
  <si>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</si>
  <si>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</si>
  <si>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</si>
  <si>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</si>
  <si>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</si>
  <si>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</si>
  <si>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</si>
  <si>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</si>
  <si>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</si>
  <si>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</si>
  <si>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</si>
  <si>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</si>
  <si>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</si>
  <si>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</si>
  <si>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</si>
  <si>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</si>
  <si>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</si>
  <si>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</si>
  <si>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</si>
  <si>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</si>
  <si>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</si>
  <si>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</si>
  <si>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</si>
  <si>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</si>
  <si>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</si>
  <si>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</si>
  <si>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</si>
  <si>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</si>
  <si>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</si>
  <si>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</si>
  <si>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</si>
  <si>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</si>
  <si>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</si>
  <si>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</si>
  <si>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</si>
  <si>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</si>
  <si>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</si>
  <si>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</si>
  <si>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</si>
  <si>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</si>
  <si>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</si>
  <si>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</si>
  <si>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</si>
  <si>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</si>
  <si>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</si>
  <si>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</si>
  <si>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</si>
  <si>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</si>
  <si>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</si>
  <si>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</si>
  <si>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</si>
  <si>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</si>
  <si>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</si>
  <si>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</si>
  <si>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</si>
  <si>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</si>
  <si>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</si>
  <si>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</si>
  <si>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</si>
  <si>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</si>
  <si>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</si>
  <si>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</si>
  <si>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</si>
  <si>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</si>
  <si>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</si>
  <si>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</si>
  <si>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</si>
  <si>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</si>
  <si>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</si>
  <si>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</si>
  <si>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</si>
  <si>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</si>
  <si>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</si>
  <si>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</si>
  <si>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</si>
  <si>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</si>
  <si>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</si>
  <si>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</si>
  <si>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</si>
  <si>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</si>
  <si>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</si>
  <si>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</si>
  <si>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</si>
  <si>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</si>
  <si>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</si>
  <si>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</si>
  <si>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</si>
  <si>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</si>
  <si>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</si>
  <si>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</si>
  <si>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</si>
  <si>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</si>
  <si>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</si>
  <si>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</si>
  <si>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</si>
  <si>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</si>
  <si>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</si>
  <si>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</si>
  <si>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</si>
  <si>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</si>
  <si>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</si>
  <si>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</si>
  <si>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</si>
  <si>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</si>
  <si>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</si>
  <si>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</si>
  <si>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</si>
  <si>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</si>
  <si>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</si>
  <si>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</si>
  <si>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</si>
  <si>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</si>
  <si>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</si>
  <si>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</si>
  <si>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</si>
  <si>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</si>
  <si>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</si>
  <si>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</si>
  <si>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</si>
  <si>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</si>
  <si>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</si>
  <si>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</si>
  <si>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</si>
  <si>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</si>
  <si>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</si>
  <si>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</si>
  <si>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</si>
  <si>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</si>
  <si>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</si>
  <si>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</si>
  <si>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</si>
  <si>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</si>
  <si>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</si>
  <si>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</si>
  <si>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</si>
  <si>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</si>
  <si>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</si>
  <si>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</si>
  <si>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</si>
  <si>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</si>
  <si>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</si>
  <si>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</si>
  <si>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</si>
  <si>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</si>
  <si>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</si>
  <si>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</si>
  <si>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</si>
  <si>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</si>
  <si>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</si>
  <si>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</si>
  <si>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</si>
  <si>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</si>
  <si>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</si>
  <si>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</si>
  <si>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</si>
  <si>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</si>
  <si>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</si>
  <si>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</si>
  <si>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</si>
  <si>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</si>
  <si>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</si>
  <si>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</si>
  <si>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</si>
  <si>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</si>
  <si>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</si>
  <si>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</si>
  <si>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</si>
  <si>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</si>
  <si>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</si>
  <si>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</si>
  <si>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</si>
  <si>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</si>
  <si>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</si>
  <si>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</si>
  <si>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</si>
  <si>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</si>
  <si>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</si>
  <si>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</si>
  <si>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</si>
  <si>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</si>
  <si>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</si>
  <si>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</si>
  <si>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</si>
  <si>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</si>
  <si>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</si>
  <si>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</si>
  <si>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</si>
  <si>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</si>
  <si>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</si>
  <si>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</si>
  <si>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</si>
  <si>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</si>
  <si>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</si>
  <si>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</si>
  <si>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</si>
  <si>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</si>
  <si>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</si>
  <si>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</si>
  <si>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</si>
  <si>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</si>
  <si>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</si>
  <si>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</si>
  <si>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</si>
  <si>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</si>
  <si>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</si>
  <si>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</si>
  <si>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</si>
  <si>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</si>
  <si>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</si>
  <si>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</si>
  <si>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</si>
  <si>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</si>
  <si>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</si>
  <si>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</si>
  <si>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</si>
  <si>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</si>
  <si>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</si>
  <si>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</si>
  <si>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</si>
  <si>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</si>
  <si>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</si>
  <si>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</si>
  <si>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</si>
  <si>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</si>
  <si>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</si>
  <si>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</si>
  <si>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</si>
  <si>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</si>
  <si>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</si>
  <si>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</si>
  <si>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</si>
  <si>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</si>
  <si>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</si>
  <si>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</si>
  <si>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</si>
  <si>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</si>
  <si>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</si>
  <si>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</si>
  <si>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</si>
  <si>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</si>
  <si>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</si>
  <si>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</si>
  <si>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</si>
  <si>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</si>
  <si>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</si>
  <si>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</si>
  <si>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</si>
  <si>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</si>
  <si>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</si>
  <si>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</si>
  <si>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</si>
  <si>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</si>
  <si>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</si>
  <si>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</si>
  <si>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</si>
  <si>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</si>
  <si>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</si>
  <si>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</si>
  <si>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</si>
  <si>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</si>
  <si>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</si>
  <si>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</si>
  <si>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</si>
  <si>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</si>
  <si>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</si>
  <si>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</si>
  <si>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</si>
  <si>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</si>
  <si>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</si>
  <si>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</si>
  <si>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</si>
  <si>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</si>
  <si>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</si>
  <si>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</si>
  <si>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</si>
  <si>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</si>
  <si>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</si>
  <si>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</si>
  <si>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</si>
  <si>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</si>
  <si>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</si>
  <si>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</si>
  <si>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</si>
  <si>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</si>
  <si>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</si>
  <si>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</si>
  <si>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</si>
  <si>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</si>
  <si>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</si>
  <si>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</si>
  <si>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</si>
  <si>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</si>
  <si>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</si>
  <si>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</si>
  <si>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</si>
  <si>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</si>
  <si>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</si>
  <si>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</si>
  <si>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</si>
  <si>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</si>
  <si>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</si>
  <si>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</si>
  <si>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</si>
  <si>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</si>
  <si>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</si>
  <si>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</si>
  <si>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</si>
  <si>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</si>
  <si>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</si>
  <si>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</si>
  <si>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</si>
  <si>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</si>
  <si>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</si>
  <si>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</si>
  <si>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</si>
  <si>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</si>
  <si>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</si>
  <si>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</si>
  <si>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</si>
  <si>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</si>
  <si>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</si>
  <si>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</si>
  <si>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</si>
  <si>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</si>
  <si>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</si>
  <si>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</si>
  <si>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</si>
  <si>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</si>
  <si>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</si>
  <si>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</si>
  <si>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</si>
  <si>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</si>
  <si>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</si>
  <si>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</si>
  <si>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</si>
  <si>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</si>
  <si>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</si>
  <si>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</si>
  <si>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</si>
  <si>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</si>
  <si>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</si>
  <si>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</si>
  <si>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</si>
  <si>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</si>
  <si>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</si>
  <si>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</si>
  <si>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</si>
  <si>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</si>
  <si>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</si>
  <si>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</si>
  <si>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</si>
  <si>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</si>
  <si>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</si>
  <si>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</si>
  <si>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</si>
  <si>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</si>
  <si>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</si>
  <si>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</si>
  <si>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</si>
  <si>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</si>
  <si>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</si>
  <si>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</si>
  <si>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</si>
  <si>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</si>
  <si>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</si>
  <si>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</si>
  <si>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</si>
  <si>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</si>
  <si>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</si>
  <si>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</si>
  <si>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</si>
  <si>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</si>
  <si>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</si>
  <si>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</si>
  <si>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</si>
  <si>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</si>
  <si>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</si>
  <si>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</si>
  <si>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</si>
  <si>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</si>
  <si>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</si>
  <si>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</si>
  <si>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</si>
  <si>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</si>
  <si>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</si>
  <si>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</si>
  <si>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</si>
  <si>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</si>
  <si>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</si>
  <si>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</si>
  <si>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</si>
  <si>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</si>
  <si>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</si>
  <si>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</si>
  <si>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</si>
  <si>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</si>
  <si>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</si>
  <si>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</si>
  <si>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</si>
  <si>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</si>
  <si>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</si>
  <si>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</si>
  <si>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</si>
  <si>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</si>
  <si>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</si>
  <si>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</si>
  <si>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</si>
  <si>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</si>
  <si>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</si>
  <si>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</si>
  <si>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</si>
  <si>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</si>
  <si>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</si>
  <si>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</si>
  <si>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</si>
  <si>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</si>
  <si>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</si>
  <si>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</si>
  <si>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</si>
  <si>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</si>
  <si>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</si>
  <si>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</si>
  <si>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</si>
  <si>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</si>
  <si>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</si>
  <si>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</si>
  <si>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</si>
  <si>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</si>
  <si>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</si>
  <si>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</si>
  <si>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</si>
  <si>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</si>
  <si>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</si>
  <si>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</si>
  <si>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</si>
  <si>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</si>
  <si>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</si>
  <si>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</si>
  <si>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</si>
  <si>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</si>
  <si>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</si>
  <si>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</si>
  <si>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</si>
  <si>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</si>
  <si>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</si>
  <si>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</si>
  <si>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</si>
  <si>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</si>
  <si>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</si>
  <si>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</si>
  <si>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</si>
  <si>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</si>
  <si>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</si>
  <si>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</si>
  <si>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</si>
  <si>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</si>
  <si>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</si>
  <si>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</si>
  <si>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</si>
  <si>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</si>
  <si>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</si>
  <si>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</si>
  <si>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</si>
  <si>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</si>
  <si>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</si>
  <si>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</si>
  <si>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</si>
  <si>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</si>
  <si>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</si>
  <si>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</si>
  <si>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</si>
  <si>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</si>
  <si>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</si>
  <si>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</si>
  <si>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</si>
  <si>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</si>
  <si>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</si>
  <si>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</si>
  <si>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</si>
  <si>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</si>
  <si>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</si>
  <si>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</si>
  <si>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</si>
  <si>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</si>
  <si>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</si>
  <si>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</si>
  <si>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</si>
  <si>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</si>
  <si>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</si>
  <si>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</si>
  <si>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</si>
  <si>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</si>
  <si>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</si>
  <si>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</si>
  <si>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</si>
  <si>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</si>
  <si>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</si>
  <si>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</si>
  <si>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</si>
  <si>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</si>
  <si>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</si>
  <si>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</si>
  <si>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</si>
  <si>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</si>
  <si>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</si>
  <si>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</si>
  <si>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</si>
  <si>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</si>
  <si>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</si>
  <si>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</si>
  <si>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</si>
  <si>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</si>
  <si>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</si>
  <si>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</si>
  <si>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</si>
  <si>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</si>
  <si>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</si>
  <si>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</si>
  <si>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</si>
  <si>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</si>
  <si>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</si>
  <si>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</si>
  <si>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</si>
  <si>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</si>
  <si>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</si>
  <si>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</si>
  <si>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</si>
  <si>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</si>
  <si>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</si>
  <si>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</si>
  <si>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</si>
  <si>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</si>
  <si>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</si>
  <si>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</si>
  <si>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</si>
  <si>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</si>
  <si>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</si>
  <si>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</si>
  <si>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</si>
  <si>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</si>
  <si>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</si>
  <si>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</si>
  <si>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</si>
  <si>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</si>
  <si>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</si>
  <si>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</si>
  <si>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</si>
  <si>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</si>
  <si>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</si>
  <si>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</si>
  <si>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</si>
  <si>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</si>
  <si>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</si>
  <si>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</si>
  <si>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</si>
  <si>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</si>
  <si>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</si>
  <si>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</si>
  <si>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</si>
  <si>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</si>
  <si>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</si>
  <si>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</si>
  <si>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</si>
  <si>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</si>
  <si>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</si>
  <si>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</si>
  <si>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</si>
  <si>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</si>
  <si>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</si>
  <si>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</si>
  <si>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</si>
  <si>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</si>
  <si>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</si>
  <si>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</si>
  <si>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</si>
  <si>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</si>
  <si>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</si>
  <si>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</si>
  <si>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</si>
  <si>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</si>
  <si>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</si>
  <si>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</si>
  <si>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</si>
  <si>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</si>
  <si>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</si>
  <si>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</si>
  <si>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</si>
  <si>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</si>
  <si>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</si>
  <si>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</si>
  <si>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</si>
  <si>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</si>
  <si>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</si>
  <si>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</si>
  <si>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</si>
  <si>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</si>
  <si>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</si>
  <si>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</si>
  <si>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</si>
  <si>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</si>
  <si>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</si>
  <si>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</si>
  <si>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</si>
  <si>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</si>
  <si>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</si>
  <si>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</si>
  <si>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</si>
  <si>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</si>
  <si>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</si>
  <si>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</si>
  <si>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</si>
  <si>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</si>
  <si>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</si>
  <si>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</si>
  <si>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</si>
  <si>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</si>
  <si>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</si>
  <si>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</si>
  <si>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</si>
  <si>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</si>
  <si>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</si>
  <si>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</si>
  <si>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</si>
  <si>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</si>
  <si>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</si>
  <si>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</si>
  <si>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</si>
  <si>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</si>
  <si>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</si>
  <si>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</si>
  <si>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</si>
  <si>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</si>
  <si>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</si>
  <si>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</si>
  <si>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</si>
  <si>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</si>
  <si>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</si>
  <si>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</si>
  <si>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</si>
  <si>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</si>
  <si>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</si>
  <si>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</si>
  <si>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</si>
  <si>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</si>
  <si>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</si>
  <si>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</si>
  <si>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</si>
  <si>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</si>
  <si>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</si>
  <si>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</si>
  <si>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</si>
  <si>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</si>
  <si>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</si>
  <si>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</si>
  <si>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</si>
  <si>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</si>
  <si>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</si>
  <si>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</si>
  <si>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</si>
  <si>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</si>
  <si>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</si>
  <si>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</si>
  <si>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</si>
  <si>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</si>
  <si>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</si>
  <si>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</si>
  <si>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</si>
  <si>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</si>
  <si>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</si>
  <si>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</si>
  <si>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</si>
  <si>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</si>
  <si>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</si>
  <si>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</si>
  <si>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</si>
  <si>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</si>
  <si>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</si>
  <si>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</si>
  <si>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</si>
  <si>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</si>
  <si>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</si>
  <si>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</si>
  <si>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</si>
  <si>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</si>
  <si>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</si>
  <si>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</si>
  <si>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</si>
  <si>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</si>
  <si>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</si>
  <si>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</si>
  <si>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</si>
  <si>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</si>
  <si>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</si>
  <si>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</si>
  <si>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</si>
  <si>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</si>
  <si>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</si>
  <si>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</si>
  <si>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</si>
  <si>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</si>
  <si>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</si>
  <si>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</si>
  <si>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</si>
  <si>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</si>
  <si>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</si>
  <si>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</si>
  <si>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</si>
  <si>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</si>
  <si>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</si>
  <si>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</si>
  <si>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</si>
  <si>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</si>
  <si>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</si>
  <si>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</si>
  <si>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</si>
  <si>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</si>
  <si>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</si>
  <si>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</si>
  <si>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</si>
  <si>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</si>
  <si>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</si>
  <si>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</si>
  <si>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</si>
  <si>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</si>
  <si>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</si>
  <si>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</si>
  <si>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</si>
  <si>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</si>
  <si>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</si>
  <si>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</si>
  <si>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</si>
  <si>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</si>
  <si>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</si>
  <si>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</si>
  <si>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</si>
  <si>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</si>
  <si>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</si>
  <si>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</si>
  <si>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</si>
  <si>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</si>
  <si>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</si>
  <si>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</si>
  <si>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</si>
  <si>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</si>
  <si>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</si>
  <si>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</si>
  <si>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</si>
  <si>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</si>
  <si>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</si>
  <si>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</si>
  <si>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</si>
  <si>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</si>
  <si>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</si>
  <si>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</si>
  <si>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</si>
  <si>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</si>
  <si>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</si>
  <si>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</si>
  <si>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</si>
  <si>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</si>
  <si>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</si>
  <si>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</si>
  <si>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</si>
  <si>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</si>
  <si>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</si>
  <si>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</si>
  <si>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</si>
  <si>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</si>
  <si>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</si>
  <si>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</si>
  <si>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</si>
  <si>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</si>
  <si>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</si>
  <si>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</si>
  <si>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</si>
  <si>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</si>
  <si>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</si>
  <si>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</si>
  <si>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</si>
  <si>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</si>
  <si>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</si>
  <si>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</si>
  <si>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</si>
  <si>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</si>
  <si>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</si>
  <si>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</si>
  <si>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</si>
  <si>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</si>
  <si>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</si>
  <si>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</si>
  <si>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</si>
  <si>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</si>
  <si>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</si>
  <si>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</si>
  <si>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</si>
  <si>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</si>
  <si>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</si>
  <si>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</si>
  <si>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</si>
  <si>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</si>
  <si>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</si>
  <si>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</si>
  <si>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</si>
  <si>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</si>
  <si>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</si>
  <si>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</si>
  <si>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</si>
  <si>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</si>
  <si>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</si>
  <si>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</si>
  <si>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</si>
  <si>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</si>
  <si>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</si>
  <si>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</si>
  <si>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</si>
  <si>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</si>
  <si>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</si>
  <si>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</si>
  <si>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</si>
  <si>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</si>
  <si>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</si>
  <si>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</si>
  <si>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</si>
  <si>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</si>
  <si>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</si>
  <si>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</si>
  <si>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</si>
  <si>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</si>
  <si>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</si>
  <si>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</si>
  <si>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</si>
  <si>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</si>
  <si>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</si>
  <si>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</si>
  <si>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</si>
  <si>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</si>
  <si>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</si>
  <si>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</si>
  <si>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</si>
  <si>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</si>
  <si>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</si>
  <si>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</si>
  <si>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</si>
  <si>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</si>
  <si>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</si>
  <si>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</si>
  <si>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</si>
  <si>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</si>
  <si>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</si>
  <si>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</si>
  <si>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</si>
  <si>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</si>
  <si>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</si>
  <si>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</si>
  <si>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</si>
  <si>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</si>
  <si>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</si>
  <si>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</si>
  <si>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</si>
  <si>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</si>
  <si>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</si>
  <si>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</si>
  <si>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</si>
  <si>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</si>
  <si>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</si>
  <si>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</si>
  <si>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</si>
  <si>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</si>
  <si>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</si>
  <si>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</si>
  <si>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</si>
  <si>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</si>
  <si>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</si>
  <si>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</si>
  <si>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</si>
  <si>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</si>
  <si>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</si>
  <si>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</si>
  <si>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</si>
  <si>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</si>
  <si>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</si>
  <si>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</si>
  <si>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</si>
  <si>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</si>
  <si>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</si>
  <si>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</si>
  <si>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</si>
  <si>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</si>
  <si>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</si>
  <si>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</si>
  <si>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</si>
  <si>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</si>
  <si>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</si>
  <si>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</si>
  <si>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</si>
  <si>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</si>
  <si>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</si>
  <si>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</si>
  <si>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</si>
  <si>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</si>
  <si>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</si>
  <si>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</si>
  <si>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</si>
  <si>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</si>
  <si>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</si>
  <si>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</si>
  <si>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</si>
  <si>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</si>
  <si>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</si>
  <si>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</si>
  <si>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</si>
  <si>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</si>
  <si>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</si>
  <si>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</si>
  <si>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</si>
  <si>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</si>
  <si>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</si>
  <si>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</si>
  <si>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</si>
  <si>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</si>
  <si>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</si>
  <si>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</si>
  <si>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</si>
  <si>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</si>
  <si>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</si>
  <si>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</si>
  <si>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</si>
  <si>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</si>
  <si>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</si>
  <si>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</si>
  <si>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</si>
  <si>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</si>
  <si>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</si>
  <si>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</si>
  <si>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</si>
  <si>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</si>
  <si>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</si>
  <si>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</si>
  <si>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</si>
  <si>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</si>
  <si>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</si>
  <si>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</si>
  <si>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</si>
  <si>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</si>
  <si>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</si>
  <si>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</si>
  <si>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</si>
  <si>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</si>
  <si>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</si>
  <si>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</si>
  <si>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</si>
  <si>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</si>
  <si>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</si>
  <si>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</si>
  <si>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</si>
  <si>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</si>
  <si>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</si>
  <si>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</si>
  <si>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</si>
  <si>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</si>
  <si>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</si>
  <si>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</si>
  <si>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</si>
  <si>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</si>
  <si>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</si>
  <si>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</si>
  <si>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</si>
  <si>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</si>
  <si>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</si>
  <si>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</si>
  <si>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</si>
  <si>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</si>
  <si>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</si>
  <si>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</si>
  <si>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</si>
  <si>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</si>
  <si>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</si>
  <si>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</si>
  <si>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</si>
  <si>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</si>
  <si>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</si>
  <si>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</si>
  <si>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</si>
  <si>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</si>
  <si>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</si>
  <si>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</si>
  <si>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</si>
  <si>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</si>
  <si>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</si>
  <si>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</si>
  <si>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</si>
  <si>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</si>
  <si>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</si>
  <si>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</si>
  <si>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</si>
  <si>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</si>
  <si>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</si>
  <si>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</si>
  <si>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</si>
  <si>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</si>
  <si>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</si>
  <si>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</si>
  <si>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</si>
  <si>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</si>
  <si>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</si>
  <si>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</si>
  <si>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</si>
  <si>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</si>
  <si>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</si>
  <si>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</si>
  <si>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</si>
  <si>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</si>
  <si>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</si>
  <si>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</si>
  <si>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</si>
  <si>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</si>
  <si>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</si>
  <si>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</si>
  <si>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</si>
  <si>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</si>
  <si>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</si>
  <si>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</si>
  <si>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</si>
  <si>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</si>
  <si>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</si>
  <si>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</si>
  <si>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</si>
  <si>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</si>
  <si>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</si>
  <si>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</si>
  <si>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</si>
  <si>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</si>
  <si>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</si>
  <si>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</si>
  <si>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</si>
  <si>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</si>
  <si>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</si>
  <si>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</si>
  <si>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</si>
  <si>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</si>
  <si>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</si>
  <si>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</si>
  <si>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</si>
  <si>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</si>
  <si>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</si>
  <si>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</si>
  <si>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</si>
  <si>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</si>
  <si>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</si>
  <si>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</si>
  <si>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</si>
  <si>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</si>
  <si>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</si>
  <si>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</si>
  <si>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</si>
  <si>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</si>
  <si>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</si>
  <si>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</si>
  <si>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</si>
  <si>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</si>
  <si>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</si>
  <si>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</si>
  <si>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</si>
  <si>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</si>
  <si>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</si>
  <si>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</si>
  <si>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</si>
  <si>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</si>
  <si>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</si>
  <si>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</si>
  <si>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</si>
  <si>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</si>
  <si>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</si>
  <si>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</si>
  <si>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</si>
  <si>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</si>
  <si>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</si>
  <si>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</si>
  <si>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</si>
  <si>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</si>
  <si>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</si>
  <si>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</si>
  <si>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</si>
  <si>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</si>
  <si>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</si>
  <si>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</si>
  <si>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</si>
  <si>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</si>
  <si>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</si>
  <si>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</si>
  <si>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</si>
  <si>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</si>
  <si>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</si>
  <si>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</si>
  <si>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</si>
  <si>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</si>
  <si>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</si>
  <si>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</si>
  <si>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</si>
  <si>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</si>
  <si>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</si>
  <si>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</si>
  <si>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</si>
  <si>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</si>
  <si>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</si>
  <si>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</si>
  <si>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</si>
  <si>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</si>
  <si>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</si>
  <si>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</si>
  <si>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</si>
  <si>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</si>
  <si>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</si>
  <si>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</si>
  <si>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</si>
  <si>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</si>
  <si>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</si>
  <si>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</si>
  <si>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</si>
  <si>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</si>
  <si>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</si>
  <si>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</si>
  <si>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</si>
  <si>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</si>
  <si>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</si>
  <si>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</si>
  <si>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</si>
  <si>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</si>
  <si>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</si>
  <si>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</si>
  <si>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</si>
  <si>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</si>
  <si>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</si>
  <si>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</si>
  <si>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</si>
  <si>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</si>
  <si>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</si>
  <si>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</si>
  <si>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</si>
  <si>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</si>
  <si>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</si>
  <si>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</si>
  <si>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</si>
  <si>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</si>
  <si>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</si>
  <si>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</si>
  <si>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</si>
  <si>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</si>
  <si>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</si>
  <si>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</si>
  <si>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</si>
  <si>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</si>
  <si>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</si>
  <si>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</si>
  <si>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</si>
  <si>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</si>
  <si>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</si>
  <si>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</si>
  <si>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</si>
  <si>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</si>
  <si>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</si>
  <si>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</si>
  <si>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</si>
  <si>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</si>
  <si>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</si>
  <si>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</si>
  <si>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</si>
  <si>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</si>
  <si>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</si>
  <si>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</si>
  <si>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</si>
  <si>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</si>
  <si>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</si>
  <si>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</si>
  <si>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</si>
  <si>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</si>
  <si>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</si>
  <si>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</si>
  <si>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</si>
  <si>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</si>
  <si>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</si>
  <si>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</si>
  <si>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</si>
  <si>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</si>
  <si>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</si>
  <si>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</si>
  <si>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</si>
  <si>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</si>
  <si>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</si>
  <si>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</si>
  <si>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</si>
  <si>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</si>
  <si>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</si>
  <si>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</si>
  <si>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</si>
  <si>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</si>
  <si>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</si>
  <si>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</si>
  <si>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</si>
  <si>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</si>
  <si>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</si>
  <si>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</si>
  <si>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</si>
  <si>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</si>
  <si>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</si>
  <si>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</si>
  <si>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</si>
  <si>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</si>
  <si>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</si>
  <si>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</si>
  <si>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</si>
  <si>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</si>
  <si>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</si>
  <si>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</si>
  <si>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</si>
  <si>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</si>
  <si>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</si>
  <si>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</si>
  <si>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</si>
  <si>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</si>
  <si>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</si>
  <si>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</si>
  <si>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</si>
  <si>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</si>
  <si>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</si>
  <si>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</si>
  <si>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</si>
  <si>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</si>
  <si>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</si>
  <si>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</si>
  <si>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</si>
  <si>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</si>
  <si>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</si>
  <si>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</si>
  <si>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</si>
  <si>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</si>
  <si>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</si>
  <si>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</si>
  <si>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</si>
  <si>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</si>
  <si>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</si>
  <si>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</si>
  <si>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</si>
  <si>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</si>
  <si>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</si>
  <si>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</si>
  <si>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</si>
  <si>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</si>
  <si>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</si>
  <si>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</si>
  <si>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</si>
  <si>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</si>
  <si>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</si>
  <si>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</si>
  <si>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</si>
  <si>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</si>
  <si>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</si>
  <si>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</si>
  <si>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</si>
  <si>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</si>
  <si>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</si>
  <si>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</si>
  <si>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</si>
  <si>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</si>
  <si>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</si>
  <si>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</si>
  <si>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</si>
  <si>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</si>
  <si>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</si>
  <si>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</si>
  <si>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</si>
  <si>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</si>
  <si>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</si>
  <si>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</si>
  <si>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</si>
  <si>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</si>
  <si>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</si>
  <si>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</si>
  <si>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</si>
  <si>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</si>
  <si>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</si>
  <si>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</si>
  <si>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</si>
  <si>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</si>
  <si>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</si>
  <si>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</si>
  <si>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</si>
  <si>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</si>
  <si>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</si>
  <si>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</si>
  <si>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</si>
  <si>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</si>
  <si>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</si>
  <si>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</si>
  <si>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</si>
  <si>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</si>
  <si>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</si>
  <si>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</si>
  <si>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</si>
  <si>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</si>
  <si>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</si>
  <si>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</si>
  <si>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</si>
  <si>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</si>
  <si>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</si>
  <si>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</si>
  <si>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</si>
  <si>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</si>
  <si>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</si>
  <si>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</si>
  <si>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</si>
  <si>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</si>
  <si>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</si>
  <si>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</si>
  <si>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</si>
  <si>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</si>
  <si>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</si>
  <si>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</si>
  <si>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</si>
  <si>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</si>
  <si>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</si>
  <si>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</si>
  <si>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</si>
  <si>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</si>
  <si>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</si>
  <si>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</si>
  <si>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</si>
  <si>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</si>
  <si>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</si>
  <si>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</si>
  <si>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</si>
  <si>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</si>
  <si>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</si>
  <si>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</si>
  <si>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</si>
  <si>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</si>
  <si>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</si>
  <si>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</si>
  <si>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</si>
  <si>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</si>
  <si>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</si>
  <si>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</si>
  <si>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</si>
  <si>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</si>
  <si>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</si>
  <si>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</si>
  <si>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</si>
  <si>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</si>
  <si>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</si>
  <si>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</si>
  <si>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</si>
  <si>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</si>
  <si>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</si>
  <si>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</si>
  <si>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</si>
  <si>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</si>
  <si>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</si>
  <si>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</si>
  <si>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</si>
  <si>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</si>
  <si>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</si>
  <si>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</si>
  <si>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</si>
  <si>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</si>
  <si>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</si>
  <si>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</si>
  <si>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</si>
  <si>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</si>
  <si>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</si>
  <si>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</si>
  <si>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</si>
  <si>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</si>
  <si>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</si>
  <si>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</si>
  <si>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</si>
  <si>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</si>
  <si>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</si>
  <si>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</si>
  <si>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</si>
  <si>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</si>
  <si>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</si>
  <si>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</si>
  <si>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</si>
  <si>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</si>
  <si>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</si>
  <si>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</si>
  <si>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</si>
  <si>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</si>
  <si>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</si>
  <si>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</si>
  <si>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</si>
  <si>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</si>
  <si>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</si>
  <si>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</si>
  <si>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</si>
  <si>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</si>
  <si>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</si>
  <si>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</si>
  <si>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</si>
  <si>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</si>
  <si>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</si>
  <si>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</si>
  <si>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</si>
  <si>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</si>
  <si>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</si>
  <si>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</si>
  <si>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</si>
  <si>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</si>
  <si>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</si>
  <si>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</si>
  <si>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</si>
  <si>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</si>
  <si>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</si>
  <si>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</si>
  <si>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</si>
  <si>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</si>
  <si>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</si>
  <si>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</si>
  <si>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</si>
  <si>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</si>
  <si>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</si>
  <si>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</si>
  <si>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</si>
  <si>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</si>
  <si>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</si>
  <si>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</si>
  <si>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</si>
  <si>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</si>
  <si>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</si>
  <si>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</si>
  <si>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</si>
  <si>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</si>
  <si>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</si>
  <si>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</si>
  <si>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</si>
  <si>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</si>
  <si>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</si>
  <si>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</si>
  <si>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</si>
  <si>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</si>
  <si>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</si>
  <si>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</si>
  <si>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</si>
  <si>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</si>
  <si>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</si>
  <si>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</si>
  <si>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</si>
  <si>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</si>
  <si>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</si>
  <si>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</si>
  <si>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</si>
  <si>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</si>
  <si>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</si>
  <si>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</si>
  <si>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</si>
  <si>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</si>
  <si>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</si>
  <si>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</si>
  <si>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</si>
  <si>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</si>
  <si>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</si>
  <si>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</si>
  <si>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</si>
  <si>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</si>
  <si>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</si>
  <si>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</si>
  <si>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</si>
  <si>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</si>
  <si>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</si>
  <si>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</si>
  <si>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</si>
  <si>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</si>
  <si>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</si>
  <si>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</si>
  <si>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</si>
  <si>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</si>
  <si>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</si>
  <si>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</si>
  <si>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</si>
  <si>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</si>
  <si>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</si>
  <si>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</si>
  <si>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</si>
  <si>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</si>
  <si>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</si>
  <si>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</si>
  <si>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</si>
  <si>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</si>
  <si>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</si>
  <si>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</si>
  <si>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</si>
  <si>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</si>
  <si>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</si>
  <si>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</si>
  <si>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</si>
  <si>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</si>
  <si>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</si>
  <si>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</si>
  <si>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</si>
  <si>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</si>
  <si>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</si>
  <si>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</si>
  <si>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</si>
  <si>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</si>
  <si>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</si>
  <si>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</si>
  <si>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</si>
  <si>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</si>
  <si>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</si>
  <si>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</si>
  <si>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</si>
  <si>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</si>
  <si>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</si>
  <si>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</si>
  <si>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</si>
  <si>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</si>
  <si>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</si>
  <si>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</si>
  <si>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</si>
  <si>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</si>
  <si>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</si>
  <si>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</si>
  <si>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</si>
  <si>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</si>
  <si>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</si>
  <si>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</si>
  <si>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</si>
  <si>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</si>
  <si>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</si>
  <si>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</si>
  <si>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</si>
  <si>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</si>
  <si>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</si>
  <si>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</si>
  <si>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</si>
  <si>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</si>
  <si>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</si>
  <si>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</si>
  <si>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</si>
  <si>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</si>
  <si>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</si>
  <si>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</si>
  <si>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</si>
  <si>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</si>
  <si>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</si>
  <si>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</si>
  <si>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</si>
  <si>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</si>
  <si>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</si>
  <si>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</si>
  <si>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</si>
  <si>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</si>
  <si>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</si>
  <si>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</si>
  <si>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</si>
  <si>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</si>
  <si>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</si>
  <si>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</si>
  <si>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</si>
  <si>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</si>
  <si>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</si>
  <si>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</si>
  <si>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</si>
  <si>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</si>
  <si>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</si>
  <si>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</si>
  <si>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</si>
  <si>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</si>
  <si>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</si>
  <si>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</si>
  <si>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</si>
  <si>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</si>
  <si>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</si>
  <si>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</si>
  <si>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</si>
  <si>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</si>
  <si>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</si>
  <si>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</si>
  <si>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</si>
  <si>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</si>
  <si>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</si>
  <si>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</si>
  <si>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</si>
  <si>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</si>
  <si>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</si>
  <si>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</si>
  <si>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</si>
  <si>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</si>
  <si>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</si>
  <si>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</si>
  <si>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</si>
  <si>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</si>
  <si>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</si>
  <si>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</si>
  <si>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</si>
  <si>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</si>
  <si>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</si>
  <si>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</si>
  <si>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</si>
  <si>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</si>
  <si>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</si>
  <si>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</si>
  <si>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</si>
  <si>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</si>
  <si>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</si>
  <si>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</si>
  <si>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</si>
  <si>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</si>
  <si>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</si>
  <si>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</si>
  <si>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</si>
  <si>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</si>
  <si>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</si>
  <si>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</si>
  <si>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</si>
  <si>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</si>
  <si>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</si>
  <si>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</si>
  <si>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</si>
  <si>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</si>
  <si>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</si>
  <si>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</si>
  <si>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</si>
  <si>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</si>
  <si>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</si>
  <si>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</si>
  <si>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</si>
  <si>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</si>
  <si>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</si>
  <si>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</si>
  <si>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</si>
  <si>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</si>
  <si>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</si>
  <si>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</si>
  <si>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</si>
  <si>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</si>
  <si>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</si>
  <si>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</si>
  <si>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</si>
  <si>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</si>
  <si>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</si>
  <si>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</si>
  <si>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</si>
  <si>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</si>
  <si>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</si>
  <si>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</si>
  <si>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</si>
  <si>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</si>
  <si>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</si>
  <si>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</si>
  <si>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</si>
  <si>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</si>
  <si>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</si>
  <si>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</si>
  <si>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</si>
  <si>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</si>
  <si>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</si>
  <si>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</si>
  <si>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</si>
  <si>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</si>
  <si>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</si>
  <si>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</si>
  <si>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</si>
  <si>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</si>
  <si>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</si>
  <si>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</si>
  <si>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</si>
  <si>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</si>
  <si>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</si>
  <si>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</si>
  <si>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</si>
  <si>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</si>
  <si>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</si>
  <si>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</si>
  <si>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</si>
  <si>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</si>
  <si>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</si>
  <si>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</si>
  <si>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</si>
  <si>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</si>
  <si>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</si>
  <si>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</si>
  <si>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</si>
  <si>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</si>
  <si>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</si>
  <si>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</si>
  <si>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</si>
  <si>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</si>
  <si>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</si>
  <si>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</si>
  <si>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</si>
  <si>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</si>
  <si>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</si>
  <si>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</si>
  <si>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</si>
  <si>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</si>
  <si>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</si>
  <si>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</si>
  <si>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</si>
  <si>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</si>
  <si>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</si>
  <si>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</si>
  <si>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</si>
  <si>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</si>
  <si>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</si>
  <si>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</si>
  <si>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</si>
  <si>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</si>
  <si>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</si>
  <si>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</si>
  <si>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</si>
  <si>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</si>
  <si>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</si>
  <si>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</si>
  <si>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</si>
  <si>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</si>
  <si>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</si>
  <si>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</si>
  <si>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</si>
  <si>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</si>
  <si>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</si>
  <si>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</si>
  <si>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</si>
  <si>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</si>
  <si>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</si>
  <si>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</si>
  <si>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</si>
  <si>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</si>
  <si>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</si>
  <si>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</si>
  <si>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</si>
  <si>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</si>
  <si>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</si>
  <si>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</si>
  <si>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</si>
  <si>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</si>
  <si>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</si>
  <si>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</si>
  <si>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</si>
  <si>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</si>
  <si>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</si>
  <si>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</si>
  <si>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</si>
  <si>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</si>
  <si>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</si>
  <si>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</si>
  <si>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</si>
  <si>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</si>
  <si>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</si>
  <si>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</si>
  <si>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</si>
  <si>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</si>
  <si>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</si>
  <si>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</si>
  <si>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</si>
  <si>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</si>
  <si>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</si>
  <si>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</si>
  <si>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</si>
  <si>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</si>
  <si>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</si>
  <si>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</si>
  <si>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</si>
  <si>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</si>
  <si>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</si>
  <si>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</si>
  <si>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</si>
  <si>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</si>
  <si>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</si>
  <si>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</si>
  <si>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</si>
  <si>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</si>
  <si>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</si>
  <si>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</si>
  <si>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</si>
  <si>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</si>
  <si>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</si>
  <si>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</si>
  <si>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</si>
  <si>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</si>
  <si>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</si>
  <si>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</si>
  <si>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</si>
  <si>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</si>
  <si>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</si>
  <si>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</si>
  <si>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</si>
  <si>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</si>
  <si>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</si>
  <si>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</si>
  <si>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</si>
  <si>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</si>
  <si>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</si>
  <si>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</si>
  <si>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</si>
  <si>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</si>
  <si>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</si>
  <si>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</si>
  <si>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</si>
  <si>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</si>
  <si>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</si>
  <si>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</si>
  <si>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</si>
  <si>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</si>
  <si>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</si>
  <si>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</si>
  <si>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</si>
  <si>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</si>
  <si>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</si>
  <si>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</si>
  <si>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</si>
  <si>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</si>
  <si>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</si>
  <si>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</si>
  <si>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</si>
  <si>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</si>
  <si>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</si>
  <si>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</si>
  <si>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</si>
  <si>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</si>
  <si>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</si>
  <si>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</si>
  <si>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</si>
  <si>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</si>
  <si>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</si>
  <si>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</si>
  <si>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</si>
  <si>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</si>
  <si>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</si>
  <si>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</si>
  <si>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</si>
  <si>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</si>
  <si>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</si>
  <si>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</si>
  <si>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</si>
  <si>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</si>
  <si>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</si>
  <si>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</si>
  <si>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</si>
  <si>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</si>
  <si>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</si>
  <si>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</si>
  <si>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</si>
  <si>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</si>
  <si>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</si>
  <si>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</si>
  <si>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</si>
  <si>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</si>
  <si>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</si>
  <si>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</si>
  <si>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</si>
  <si>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</si>
  <si>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</si>
  <si>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</si>
  <si>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</si>
  <si>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</si>
  <si>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</si>
  <si>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</si>
  <si>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</si>
  <si>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</si>
  <si>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</si>
  <si>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</si>
  <si>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</si>
  <si>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</si>
  <si>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</si>
  <si>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</si>
  <si>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</si>
  <si>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</si>
  <si>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</si>
  <si>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</si>
  <si>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</si>
  <si>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</si>
  <si>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</si>
  <si>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</si>
  <si>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</si>
  <si>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</si>
  <si>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</si>
  <si>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</si>
  <si>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</si>
  <si>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</si>
  <si>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</si>
  <si>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</si>
  <si>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</si>
  <si>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</si>
  <si>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</si>
  <si>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</si>
  <si>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</si>
  <si>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</si>
  <si>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</si>
  <si>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</si>
  <si>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</si>
  <si>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</si>
  <si>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</si>
  <si>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</si>
  <si>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</si>
  <si>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</si>
  <si>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</si>
  <si>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</si>
  <si>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</si>
  <si>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</si>
  <si>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</si>
  <si>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</si>
  <si>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</si>
  <si>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</si>
  <si>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</si>
  <si>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</si>
  <si>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</si>
  <si>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</si>
  <si>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</si>
  <si>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</si>
  <si>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</si>
  <si>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</si>
  <si>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</si>
  <si>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</si>
  <si>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</si>
  <si>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</si>
  <si>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</si>
  <si>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</si>
  <si>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</si>
  <si>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</si>
  <si>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</si>
  <si>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</si>
  <si>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</si>
  <si>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</si>
  <si>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</si>
  <si>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</si>
  <si>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</si>
  <si>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</si>
  <si>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</si>
  <si>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</si>
  <si>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</si>
  <si>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</si>
  <si>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</si>
  <si>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</si>
  <si>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</si>
  <si>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</si>
  <si>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</si>
  <si>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</si>
  <si>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</si>
  <si>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</si>
  <si>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</si>
  <si>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</si>
  <si>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</si>
  <si>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</si>
  <si>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</si>
  <si>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</si>
  <si>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</si>
  <si>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</si>
  <si>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</si>
  <si>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</si>
  <si>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</si>
  <si>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</si>
  <si>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</si>
  <si>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</si>
  <si>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</si>
  <si>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</si>
  <si>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</si>
  <si>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</si>
  <si>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</si>
  <si>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</si>
  <si>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</si>
  <si>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</si>
  <si>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</si>
  <si>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</si>
  <si>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</si>
  <si>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</si>
  <si>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</si>
  <si>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</si>
  <si>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</si>
  <si>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</si>
  <si>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</si>
  <si>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</si>
  <si>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</si>
  <si>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</si>
  <si>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</si>
  <si>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</si>
  <si>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</si>
  <si>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</si>
  <si>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</si>
  <si>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</si>
  <si>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</si>
  <si>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</si>
  <si>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</si>
  <si>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</si>
  <si>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</si>
  <si>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</si>
  <si>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</si>
  <si>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</si>
  <si>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</si>
  <si>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</si>
  <si>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</si>
  <si>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</si>
  <si>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</si>
  <si>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</si>
  <si>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</si>
  <si>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</si>
  <si>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</si>
  <si>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</si>
  <si>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</si>
  <si>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</si>
  <si>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</si>
  <si>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</si>
  <si>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</si>
  <si>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</si>
  <si>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</si>
  <si>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</si>
  <si>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</si>
  <si>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</si>
  <si>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</si>
  <si>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</si>
  <si>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</si>
  <si>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</si>
  <si>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</si>
  <si>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</si>
  <si>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</si>
  <si>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</si>
  <si>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</si>
  <si>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</si>
  <si>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</si>
  <si>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</si>
  <si>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</si>
  <si>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</si>
  <si>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</si>
  <si>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</si>
  <si>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</si>
  <si>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</si>
  <si>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</si>
  <si>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</si>
  <si>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</si>
  <si>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</si>
  <si>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</si>
  <si>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</si>
  <si>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</si>
  <si>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</si>
  <si>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</si>
  <si>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</si>
  <si>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</si>
  <si>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</si>
  <si>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</si>
  <si>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</si>
  <si>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</si>
  <si>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</si>
  <si>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</si>
  <si>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</si>
  <si>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</si>
  <si>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</si>
  <si>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</si>
  <si>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</si>
  <si>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</si>
  <si>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</si>
  <si>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</si>
  <si>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</si>
  <si>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</si>
  <si>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</si>
  <si>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</si>
  <si>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</si>
  <si>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</si>
  <si>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</si>
  <si>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</si>
  <si>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</si>
  <si>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</si>
  <si>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</si>
  <si>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</si>
  <si>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</si>
  <si>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</si>
  <si>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</si>
  <si>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</si>
  <si>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</si>
  <si>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</si>
  <si>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</si>
  <si>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</si>
  <si>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</si>
  <si>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</si>
  <si>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</si>
  <si>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</si>
  <si>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</si>
  <si>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</si>
  <si>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</si>
  <si>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</si>
  <si>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</si>
  <si>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</si>
  <si>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</si>
  <si>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</si>
  <si>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</si>
  <si>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</si>
  <si>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</si>
  <si>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</si>
  <si>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</si>
  <si>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</si>
  <si>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</si>
  <si>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</si>
  <si>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</si>
  <si>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</si>
  <si>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</si>
  <si>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</si>
  <si>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</si>
  <si>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</si>
  <si>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</si>
  <si>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</si>
  <si>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</si>
  <si>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</si>
  <si>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</si>
  <si>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</si>
  <si>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</si>
  <si>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</si>
  <si>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</si>
  <si>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</si>
  <si>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</si>
  <si>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</si>
  <si>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</si>
  <si>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</si>
  <si>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</si>
  <si>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</si>
  <si>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</si>
  <si>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</si>
  <si>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</si>
  <si>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</si>
  <si>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</si>
  <si>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</si>
  <si>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</si>
  <si>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</si>
  <si>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</si>
  <si>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</si>
  <si>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</si>
  <si>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</si>
  <si>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</si>
  <si>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</si>
  <si>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</si>
  <si>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</si>
  <si>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</si>
  <si>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</si>
  <si>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</si>
  <si>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</si>
  <si>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</si>
  <si>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</si>
  <si>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</si>
  <si>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</si>
  <si>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</si>
  <si>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</si>
  <si>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</si>
  <si>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</si>
  <si>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</si>
  <si>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</si>
  <si>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</si>
  <si>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</si>
  <si>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</si>
  <si>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</si>
  <si>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</si>
  <si>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</si>
  <si>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</si>
  <si>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</si>
  <si>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</si>
  <si>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</si>
  <si>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</si>
  <si>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</si>
  <si>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</si>
  <si>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</si>
  <si>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</si>
  <si>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</si>
  <si>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</si>
  <si>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</si>
  <si>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</si>
  <si>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</si>
  <si>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</si>
  <si>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</si>
  <si>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</si>
  <si>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</si>
  <si>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</si>
  <si>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</si>
  <si>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</si>
  <si>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</si>
  <si>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</si>
  <si>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</si>
  <si>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</si>
  <si>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</si>
  <si>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</si>
  <si>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</si>
  <si>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</si>
  <si>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</si>
  <si>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</si>
  <si>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</si>
  <si>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</si>
  <si>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</si>
  <si>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</si>
  <si>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</si>
  <si>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</si>
  <si>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</si>
  <si>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</si>
  <si>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</si>
  <si>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</si>
  <si>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</si>
  <si>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</si>
  <si>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</si>
  <si>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</si>
  <si>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</si>
  <si>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</si>
  <si>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</si>
  <si>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</si>
  <si>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</si>
  <si>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</si>
  <si>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</si>
  <si>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</si>
  <si>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</si>
  <si>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</si>
  <si>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</si>
  <si>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</si>
  <si>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</si>
  <si>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</si>
  <si>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</si>
  <si>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</si>
  <si>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</si>
  <si>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</si>
  <si>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</si>
  <si>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</si>
  <si>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</si>
  <si>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</si>
  <si>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</si>
  <si>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</si>
  <si>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</si>
  <si>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</si>
  <si>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</si>
  <si>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</si>
  <si>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</si>
  <si>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</si>
  <si>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</si>
  <si>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</si>
  <si>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</si>
  <si>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</si>
  <si>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</si>
  <si>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</si>
  <si>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</si>
  <si>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</si>
  <si>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</si>
  <si>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</si>
  <si>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</si>
  <si>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</si>
  <si>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</si>
  <si>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</si>
  <si>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</si>
  <si>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</si>
  <si>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</si>
  <si>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</si>
  <si>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</si>
  <si>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</si>
  <si>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</si>
  <si>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</si>
  <si>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</si>
  <si>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</si>
  <si>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</si>
  <si>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</si>
  <si>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</si>
  <si>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</si>
  <si>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</si>
  <si>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</si>
  <si>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</si>
  <si>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</si>
  <si>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</si>
  <si>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</si>
  <si>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</si>
  <si>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</si>
  <si>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</si>
  <si>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</si>
  <si>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</si>
  <si>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</si>
  <si>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</si>
  <si>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</si>
  <si>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</si>
  <si>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</si>
  <si>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</si>
  <si>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</si>
  <si>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</si>
  <si>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</si>
  <si>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</si>
  <si>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</si>
  <si>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</si>
  <si>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</si>
  <si>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</si>
  <si>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</si>
  <si>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</si>
  <si>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</si>
  <si>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</si>
  <si>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</si>
  <si>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</si>
  <si>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</si>
  <si>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</si>
  <si>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</si>
  <si>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</si>
  <si>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</si>
  <si>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</si>
  <si>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</si>
  <si>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</si>
  <si>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</si>
  <si>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</si>
  <si>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</si>
  <si>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</si>
  <si>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</si>
  <si>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</si>
  <si>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</si>
  <si>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</si>
  <si>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</si>
  <si>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</si>
  <si>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</si>
  <si>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</si>
  <si>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</si>
  <si>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</si>
  <si>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</si>
  <si>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</si>
  <si>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</si>
  <si>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</si>
  <si>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</si>
  <si>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</si>
  <si>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</si>
  <si>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</si>
  <si>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</si>
  <si>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</si>
  <si>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</si>
  <si>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</si>
  <si>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</si>
  <si>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</si>
  <si>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</si>
  <si>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</si>
  <si>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</si>
  <si>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</si>
  <si>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</si>
  <si>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</si>
  <si>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</si>
  <si>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</si>
  <si>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</si>
  <si>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</si>
  <si>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</si>
  <si>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</si>
  <si>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</si>
  <si>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</si>
  <si>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</si>
  <si>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</si>
  <si>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</si>
  <si>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</si>
  <si>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</si>
  <si>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</si>
  <si>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</si>
  <si>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</si>
  <si>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</si>
  <si>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</si>
  <si>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</si>
  <si>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</si>
  <si>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</si>
  <si>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</si>
  <si>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</si>
  <si>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</si>
  <si>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</si>
  <si>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</si>
  <si>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</si>
  <si>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</si>
  <si>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</si>
  <si>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</si>
  <si>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</si>
  <si>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</si>
  <si>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</si>
  <si>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</si>
  <si>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</si>
  <si>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</si>
  <si>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</si>
  <si>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</si>
  <si>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</si>
  <si>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</si>
  <si>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</si>
  <si>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</si>
  <si>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</si>
  <si>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</si>
  <si>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</si>
  <si>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</si>
  <si>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</si>
  <si>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</si>
  <si>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</si>
  <si>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</si>
  <si>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</si>
  <si>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</si>
  <si>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</si>
  <si>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</si>
  <si>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</si>
  <si>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</si>
  <si>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</si>
  <si>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</si>
  <si>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</si>
  <si>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</si>
  <si>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</si>
  <si>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</si>
  <si>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</si>
  <si>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</si>
  <si>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</si>
  <si>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</si>
  <si>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</si>
  <si>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</si>
  <si>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</si>
  <si>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</si>
  <si>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</si>
  <si>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</si>
  <si>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</si>
  <si>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</si>
  <si>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</si>
  <si>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</si>
  <si>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</si>
  <si>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</si>
  <si>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</si>
  <si>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</si>
  <si>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</si>
  <si>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</si>
  <si>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</si>
  <si>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</si>
  <si>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</si>
  <si>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</si>
  <si>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</si>
  <si>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</si>
  <si>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</si>
  <si>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</si>
  <si>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</si>
  <si>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</si>
  <si>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</si>
  <si>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</si>
  <si>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</si>
  <si>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</si>
  <si>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</si>
  <si>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</si>
  <si>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</si>
  <si>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</si>
  <si>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</si>
  <si>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</si>
  <si>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</si>
  <si>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</si>
  <si>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</si>
  <si>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</si>
  <si>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</si>
  <si>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</si>
  <si>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</si>
  <si>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</si>
  <si>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</si>
  <si>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</si>
  <si>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</si>
  <si>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</si>
  <si>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</si>
  <si>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</si>
  <si>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</si>
  <si>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</si>
  <si>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</si>
  <si>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</si>
  <si>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</si>
  <si>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</si>
  <si>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</si>
  <si>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</si>
  <si>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</si>
  <si>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</si>
  <si>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</si>
  <si>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</si>
  <si>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</si>
  <si>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</si>
  <si>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</si>
  <si>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</si>
  <si>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</si>
  <si>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</si>
  <si>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</si>
  <si>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</si>
  <si>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</si>
  <si>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</si>
  <si>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</si>
  <si>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</si>
  <si>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</si>
  <si>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</si>
  <si>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</si>
  <si>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</si>
  <si>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</si>
  <si>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</si>
  <si>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</si>
  <si>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</si>
  <si>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</si>
  <si>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</si>
  <si>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</si>
  <si>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</si>
  <si>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</si>
  <si>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</si>
  <si>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</si>
  <si>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</si>
  <si>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</si>
  <si>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</si>
  <si>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</si>
  <si>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</si>
  <si>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</si>
  <si>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</si>
  <si>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</si>
  <si>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</si>
  <si>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</si>
  <si>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</si>
  <si>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</si>
  <si>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</si>
  <si>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</si>
  <si>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</si>
  <si>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</si>
  <si>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</si>
  <si>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</si>
  <si>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</si>
  <si>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</si>
  <si>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</si>
  <si>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</si>
  <si>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</si>
  <si>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</si>
  <si>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</si>
  <si>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</si>
  <si>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</si>
  <si>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</si>
  <si>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</si>
  <si>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</si>
  <si>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</si>
  <si>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</si>
  <si>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</si>
  <si>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</si>
  <si>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</si>
  <si>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</si>
  <si>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</si>
  <si>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</si>
  <si>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</si>
  <si>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</si>
  <si>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</si>
  <si>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</si>
  <si>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</si>
  <si>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</si>
  <si>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</si>
  <si>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</si>
  <si>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</si>
  <si>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</si>
  <si>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</si>
  <si>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</si>
  <si>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</si>
  <si>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</si>
  <si>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</si>
  <si>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</si>
  <si>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</si>
  <si>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</si>
  <si>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</si>
  <si>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</si>
  <si>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</si>
  <si>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</si>
  <si>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</si>
  <si>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</si>
  <si>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</si>
  <si>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</si>
  <si>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</si>
  <si>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</si>
  <si>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</si>
  <si>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</si>
  <si>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</si>
  <si>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</si>
  <si>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</si>
  <si>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</si>
  <si>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</si>
  <si>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</si>
  <si>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</si>
  <si>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</si>
  <si>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</si>
  <si>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</si>
  <si>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</si>
  <si>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</si>
  <si>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</si>
  <si>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</si>
  <si>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</si>
  <si>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</si>
  <si>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</si>
  <si>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</si>
  <si>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</si>
  <si>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</si>
  <si>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</si>
  <si>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</si>
  <si>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</si>
  <si>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</si>
  <si>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</si>
  <si>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</si>
  <si>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</si>
  <si>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</si>
  <si>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</si>
  <si>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</si>
  <si>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</si>
  <si>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</si>
  <si>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</si>
  <si>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</si>
  <si>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</si>
  <si>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</si>
  <si>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</si>
  <si>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</si>
  <si>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</si>
  <si>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</si>
  <si>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</si>
  <si>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</si>
  <si>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</si>
  <si>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</si>
  <si>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</si>
  <si>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</si>
  <si>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</si>
  <si>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</si>
  <si>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</si>
  <si>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</si>
  <si>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</si>
  <si>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</si>
  <si>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</si>
  <si>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</si>
  <si>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</si>
  <si>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</si>
  <si>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</si>
  <si>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</si>
  <si>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</si>
  <si>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</si>
  <si>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</si>
  <si>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</si>
  <si>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</si>
  <si>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</si>
  <si>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</si>
  <si>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</si>
  <si>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</si>
  <si>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</si>
  <si>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</si>
  <si>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</si>
  <si>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</si>
  <si>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</si>
  <si>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</si>
  <si>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</si>
  <si>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</si>
  <si>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</si>
  <si>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</si>
  <si>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</si>
  <si>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</si>
  <si>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</si>
  <si>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</si>
  <si>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</si>
  <si>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</si>
  <si>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</si>
  <si>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</si>
  <si>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</si>
  <si>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</si>
  <si>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</si>
  <si>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</si>
  <si>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</si>
  <si>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</si>
  <si>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</si>
  <si>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</si>
  <si>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</si>
  <si>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</si>
  <si>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</si>
  <si>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</si>
  <si>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</si>
  <si>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</si>
  <si>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</si>
  <si>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</si>
  <si>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</si>
  <si>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</si>
  <si>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</si>
  <si>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</si>
  <si>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</si>
  <si>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</si>
  <si>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</si>
  <si>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</si>
  <si>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</si>
  <si>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</si>
  <si>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</si>
  <si>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</si>
  <si>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</si>
  <si>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</si>
  <si>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</si>
  <si>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</si>
  <si>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</si>
  <si>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</si>
  <si>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</si>
  <si>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</si>
  <si>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</si>
  <si>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</si>
  <si>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</si>
  <si>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</si>
  <si>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</si>
  <si>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</si>
  <si>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</si>
  <si>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</si>
  <si>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</si>
  <si>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</si>
  <si>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</si>
  <si>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</si>
  <si>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</si>
  <si>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</si>
  <si>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</si>
  <si>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</si>
  <si>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</si>
  <si>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</si>
  <si>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</si>
  <si>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</si>
  <si>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</si>
  <si>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</si>
  <si>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</si>
  <si>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</si>
  <si>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</si>
  <si>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</si>
  <si>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</si>
  <si>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</si>
  <si>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</si>
  <si>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</si>
  <si>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</si>
  <si>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</si>
  <si>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</si>
  <si>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</si>
  <si>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</si>
  <si>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</si>
  <si>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</si>
  <si>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</si>
  <si>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</si>
  <si>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</si>
  <si>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</si>
  <si>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</si>
  <si>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</si>
  <si>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</si>
  <si>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</si>
  <si>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</si>
  <si>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</si>
  <si>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</si>
  <si>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</si>
  <si>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</si>
  <si>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</si>
  <si>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</si>
  <si>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</si>
  <si>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</si>
  <si>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</si>
  <si>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</si>
  <si>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</si>
  <si>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</si>
  <si>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</si>
  <si>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</si>
  <si>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</si>
  <si>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</si>
  <si>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</si>
  <si>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</si>
  <si>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</si>
  <si>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</si>
  <si>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</si>
  <si>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</si>
  <si>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</si>
  <si>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</si>
  <si>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</si>
  <si>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</si>
  <si>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</si>
  <si>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</si>
  <si>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</si>
  <si>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</si>
  <si>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</si>
  <si>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</si>
  <si>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</si>
  <si>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</si>
  <si>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</si>
  <si>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</si>
  <si>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</si>
  <si>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</si>
  <si>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</si>
  <si>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</si>
  <si>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</si>
  <si>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</si>
  <si>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</si>
  <si>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</si>
  <si>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</si>
  <si>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</si>
  <si>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</si>
  <si>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</si>
  <si>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</si>
  <si>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</si>
  <si>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</si>
  <si>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</si>
  <si>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</si>
  <si>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</si>
  <si>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</si>
  <si>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</si>
  <si>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</si>
  <si>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</si>
  <si>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</si>
  <si>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</si>
  <si>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</si>
  <si>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</si>
  <si>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</si>
  <si>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</si>
  <si>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</si>
  <si>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</si>
  <si>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</si>
  <si>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</si>
  <si>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</si>
  <si>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</si>
  <si>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</si>
  <si>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</si>
  <si>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</si>
  <si>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</si>
  <si>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</si>
  <si>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</si>
  <si>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</si>
  <si>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</si>
  <si>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</si>
  <si>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</si>
  <si>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</si>
  <si>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</si>
  <si>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</si>
  <si>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</si>
  <si>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</si>
  <si>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</si>
  <si>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</si>
  <si>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</si>
  <si>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</si>
  <si>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</si>
  <si>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</si>
  <si>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</si>
  <si>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</si>
  <si>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</si>
  <si>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</si>
  <si>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</si>
  <si>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</si>
  <si>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</si>
  <si>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</si>
  <si>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</si>
  <si>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</si>
  <si>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</si>
  <si>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</si>
  <si>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</si>
  <si>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</si>
  <si>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</si>
  <si>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</si>
  <si>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</si>
  <si>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</si>
  <si>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</si>
  <si>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</si>
  <si>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</si>
  <si>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</si>
  <si>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</si>
  <si>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</si>
  <si>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</si>
  <si>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</si>
  <si>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</si>
  <si>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</si>
  <si>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</si>
  <si>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</si>
  <si>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</si>
  <si>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</si>
  <si>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</si>
  <si>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</si>
  <si>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</si>
  <si>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</si>
  <si>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</si>
  <si>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</si>
  <si>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</si>
  <si>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</si>
  <si>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</si>
  <si>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</si>
  <si>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</si>
  <si>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</si>
  <si>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</si>
  <si>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</si>
  <si>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</si>
  <si>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</si>
  <si>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</si>
  <si>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</si>
  <si>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</si>
  <si>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</si>
  <si>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</si>
  <si>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</si>
  <si>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</si>
  <si>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</si>
  <si>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</si>
  <si>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</si>
  <si>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</si>
  <si>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</si>
  <si>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</si>
  <si>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</si>
  <si>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</si>
  <si>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</si>
  <si>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</si>
  <si>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</si>
  <si>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</si>
  <si>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</si>
  <si>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</si>
  <si>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</si>
  <si>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</si>
  <si>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</si>
  <si>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</si>
  <si>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</si>
  <si>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</si>
  <si>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</si>
  <si>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</si>
  <si>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</si>
  <si>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</si>
  <si>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</si>
  <si>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</si>
  <si>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</si>
  <si>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</si>
  <si>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</si>
  <si>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</si>
  <si>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</si>
  <si>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</si>
  <si>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</si>
  <si>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</si>
  <si>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</si>
  <si>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</si>
  <si>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</si>
  <si>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</si>
  <si>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</si>
  <si>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</si>
  <si>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</si>
  <si>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</si>
  <si>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</si>
  <si>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</si>
  <si>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</si>
  <si>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</si>
  <si>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</si>
  <si>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</si>
  <si>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</si>
  <si>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</si>
  <si>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</si>
  <si>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</si>
  <si>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</si>
  <si>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</si>
  <si>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</si>
  <si>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</si>
  <si>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</si>
  <si>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</si>
  <si>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</si>
  <si>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</si>
  <si>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</si>
  <si>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</si>
  <si>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</si>
  <si>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</si>
  <si>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</si>
  <si>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</si>
  <si>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</si>
  <si>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</si>
  <si>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</si>
  <si>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</si>
  <si>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</si>
  <si>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</si>
  <si>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</si>
  <si>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</si>
  <si>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</si>
  <si>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</si>
  <si>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</si>
  <si>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</si>
  <si>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</si>
  <si>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</si>
  <si>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</si>
  <si>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</si>
  <si>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</si>
  <si>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</si>
  <si>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</si>
  <si>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</si>
  <si>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</si>
  <si>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</si>
  <si>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</si>
  <si>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</si>
  <si>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</si>
  <si>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</si>
  <si>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</si>
  <si>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</si>
  <si>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</si>
  <si>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</si>
  <si>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</si>
  <si>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</si>
  <si>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</si>
  <si>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</si>
  <si>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</si>
  <si>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</si>
  <si>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</si>
  <si>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</si>
  <si>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</si>
  <si>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</si>
  <si>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</si>
  <si>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</si>
  <si>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</si>
  <si>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</si>
  <si>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</si>
  <si>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</si>
  <si>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</si>
  <si>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</si>
  <si>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</si>
  <si>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</si>
  <si>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</si>
  <si>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</si>
  <si>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</si>
  <si>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</si>
  <si>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</si>
  <si>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</si>
  <si>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</si>
  <si>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</si>
  <si>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</si>
  <si>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</si>
  <si>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</si>
  <si>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</si>
  <si>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</si>
  <si>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</si>
  <si>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</si>
  <si>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</si>
  <si>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</si>
  <si>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</si>
  <si>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</si>
  <si>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</si>
  <si>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</si>
  <si>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</si>
  <si>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</si>
  <si>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</si>
  <si>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</si>
  <si>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</si>
  <si>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</si>
  <si>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</si>
  <si>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</si>
  <si>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</si>
  <si>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</si>
  <si>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</si>
  <si>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</si>
  <si>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</si>
  <si>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</si>
  <si>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</si>
  <si>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</si>
  <si>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</si>
  <si>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</si>
  <si>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</si>
  <si>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</si>
  <si>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</si>
  <si>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</si>
  <si>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</si>
  <si>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</si>
  <si>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</si>
  <si>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</si>
  <si>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</si>
  <si>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</si>
  <si>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</si>
  <si>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</si>
  <si>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</si>
  <si>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</si>
  <si>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</si>
  <si>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</si>
  <si>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</si>
  <si>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</si>
  <si>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</si>
  <si>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</si>
  <si>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</si>
  <si>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</si>
  <si>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</si>
  <si>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</si>
  <si>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</si>
  <si>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</si>
  <si>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</si>
  <si>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</si>
  <si>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</si>
  <si>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</si>
  <si>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</si>
  <si>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</si>
  <si>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</si>
  <si>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</si>
  <si>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</si>
  <si>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</si>
  <si>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</si>
  <si>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</si>
  <si>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</si>
  <si>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</si>
  <si>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</si>
  <si>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</si>
  <si>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</si>
  <si>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</si>
  <si>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</si>
  <si>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</si>
  <si>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</si>
  <si>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</si>
  <si>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</si>
  <si>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</si>
  <si>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</si>
  <si>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</si>
  <si>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</si>
  <si>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</si>
  <si>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</si>
  <si>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</si>
  <si>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</si>
  <si>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</si>
  <si>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</si>
  <si>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</si>
  <si>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</si>
  <si>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</si>
  <si>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</si>
  <si>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</si>
  <si>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</si>
  <si>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</si>
  <si>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</si>
  <si>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</si>
  <si>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</si>
  <si>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</si>
  <si>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</si>
  <si>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</si>
  <si>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</si>
  <si>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</si>
  <si>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</si>
  <si>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</si>
  <si>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</si>
  <si>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</si>
  <si>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</si>
  <si>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</si>
  <si>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</si>
  <si>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</si>
  <si>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</si>
  <si>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</si>
  <si>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</si>
  <si>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</si>
  <si>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</si>
  <si>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</si>
  <si>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</si>
  <si>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</si>
  <si>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</si>
  <si>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</si>
  <si>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</si>
  <si>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</si>
  <si>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</si>
  <si>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</si>
  <si>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</si>
  <si>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</si>
  <si>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</si>
  <si>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</si>
  <si>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</si>
  <si>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</si>
  <si>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</si>
  <si>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</si>
  <si>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</si>
  <si>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</si>
  <si>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</si>
  <si>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</si>
  <si>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</si>
  <si>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</si>
  <si>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</si>
  <si>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</si>
  <si>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</si>
  <si>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</si>
  <si>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</si>
  <si>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</si>
  <si>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</si>
  <si>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</si>
  <si>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</si>
  <si>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</si>
  <si>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</si>
  <si>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</si>
  <si>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</si>
  <si>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</si>
  <si>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</si>
  <si>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</si>
  <si>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</si>
  <si>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</si>
  <si>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</si>
  <si>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</si>
  <si>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</si>
  <si>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</si>
  <si>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</si>
  <si>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</si>
  <si>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</si>
  <si>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</si>
  <si>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</si>
  <si>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</si>
  <si>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</si>
  <si>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</si>
  <si>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</si>
  <si>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</si>
  <si>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</si>
  <si>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</si>
  <si>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</si>
  <si>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</si>
  <si>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</si>
  <si>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</si>
  <si>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</si>
  <si>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</si>
  <si>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</si>
  <si>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</si>
  <si>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</si>
  <si>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</si>
  <si>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</si>
  <si>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</si>
  <si>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</si>
  <si>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</si>
  <si>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</si>
  <si>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</si>
  <si>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</si>
  <si>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</si>
  <si>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</si>
  <si>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</si>
  <si>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</si>
  <si>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</si>
  <si>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</si>
  <si>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</si>
  <si>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</si>
  <si>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</si>
  <si>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</si>
  <si>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</si>
  <si>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</si>
  <si>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</si>
  <si>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</si>
  <si>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</si>
  <si>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</si>
  <si>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</si>
  <si>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</si>
  <si>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</si>
  <si>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</si>
  <si>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</si>
  <si>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</si>
  <si>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</si>
  <si>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</si>
  <si>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</si>
  <si>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</si>
  <si>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</si>
  <si>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</si>
  <si>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</si>
  <si>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</si>
  <si>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</si>
  <si>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</si>
  <si>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</si>
  <si>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</si>
  <si>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</si>
  <si>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</si>
  <si>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</si>
  <si>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</si>
  <si>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</si>
  <si>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</si>
  <si>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</si>
  <si>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</si>
  <si>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</si>
  <si>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</si>
  <si>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</si>
  <si>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</si>
  <si>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</si>
  <si>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</si>
  <si>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</si>
  <si>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</si>
  <si>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</si>
  <si>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</si>
  <si>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</si>
  <si>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</si>
  <si>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</si>
  <si>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</si>
  <si>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</si>
  <si>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</si>
  <si>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</si>
  <si>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</si>
  <si>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</si>
  <si>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</si>
  <si>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</si>
  <si>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</si>
  <si>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</si>
  <si>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</si>
  <si>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</si>
  <si>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</si>
  <si>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</si>
  <si>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</si>
  <si>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</si>
  <si>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</si>
  <si>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</si>
  <si>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</si>
  <si>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</si>
  <si>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</si>
  <si>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</si>
  <si>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</si>
  <si>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</si>
  <si>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</si>
  <si>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</si>
  <si>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</si>
  <si>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</si>
  <si>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</si>
  <si>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</si>
  <si>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</si>
  <si>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</si>
  <si>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</si>
  <si>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</si>
  <si>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</si>
  <si>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</si>
  <si>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</si>
  <si>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</si>
  <si>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</si>
  <si>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</si>
  <si>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</si>
  <si>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</si>
  <si>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</si>
  <si>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</si>
  <si>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</si>
  <si>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</si>
  <si>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</si>
  <si>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</si>
  <si>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</si>
  <si>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</si>
  <si>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</si>
  <si>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</si>
  <si>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</si>
  <si>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</si>
  <si>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</si>
  <si>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</si>
  <si>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</si>
  <si>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</si>
  <si>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</si>
  <si>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</si>
  <si>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</si>
  <si>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</si>
  <si>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</si>
  <si>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</si>
  <si>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</si>
  <si>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</si>
  <si>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</si>
  <si>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</si>
  <si>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</si>
  <si>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</si>
  <si>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</si>
  <si>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</si>
  <si>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</si>
  <si>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</si>
  <si>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</si>
  <si>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</si>
  <si>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</si>
  <si>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</si>
  <si>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</si>
  <si>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</si>
  <si>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</si>
  <si>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</si>
  <si>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</si>
  <si>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</si>
  <si>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</si>
  <si>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</si>
  <si>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</si>
  <si>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</si>
  <si>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</si>
  <si>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</si>
  <si>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</si>
  <si>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</si>
  <si>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</si>
  <si>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</si>
  <si>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</si>
  <si>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</si>
  <si>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</si>
  <si>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</si>
  <si>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</si>
  <si>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</si>
  <si>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</si>
  <si>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</si>
  <si>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</si>
  <si>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</si>
  <si>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</si>
  <si>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</si>
  <si>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</si>
  <si>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</si>
  <si>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</si>
  <si>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</si>
  <si>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</si>
  <si>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</si>
  <si>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</si>
  <si>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</si>
  <si>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</si>
  <si>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</si>
  <si>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</si>
  <si>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</si>
  <si>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</si>
  <si>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</si>
  <si>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</si>
  <si>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</si>
  <si>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</si>
  <si>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</si>
  <si>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</si>
  <si>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</si>
  <si>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</si>
  <si>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</si>
  <si>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</si>
  <si>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</si>
  <si>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</si>
  <si>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</si>
  <si>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</si>
  <si>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</si>
  <si>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</si>
  <si>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</si>
  <si>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</si>
  <si>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</si>
  <si>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</si>
  <si>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</si>
  <si>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</si>
  <si>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</si>
  <si>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</si>
  <si>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</si>
  <si>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</si>
  <si>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</si>
  <si>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</si>
  <si>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</si>
  <si>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</si>
  <si>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</si>
  <si>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</si>
  <si>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</si>
  <si>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</si>
  <si>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</si>
  <si>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</si>
  <si>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</si>
  <si>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</si>
  <si>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</si>
  <si>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</si>
  <si>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</si>
  <si>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</si>
  <si>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</si>
  <si>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</si>
  <si>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</si>
  <si>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</si>
  <si>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</si>
  <si>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</si>
  <si>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</si>
  <si>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</si>
  <si>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</si>
  <si>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</si>
  <si>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</si>
  <si>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</si>
  <si>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</si>
  <si>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</si>
  <si>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</si>
  <si>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</si>
  <si>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</si>
  <si>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</si>
  <si>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</si>
  <si>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</si>
  <si>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</si>
  <si>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</si>
  <si>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</si>
  <si>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</si>
  <si>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</si>
  <si>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</si>
  <si>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</si>
  <si>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</si>
  <si>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</si>
  <si>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</si>
  <si>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</si>
  <si>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</si>
  <si>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</si>
  <si>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</si>
  <si>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</si>
  <si>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</si>
  <si>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</si>
  <si>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</si>
  <si>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</si>
  <si>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</si>
  <si>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</si>
  <si>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</si>
  <si>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</si>
  <si>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</si>
  <si>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</si>
  <si>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</si>
  <si>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</si>
  <si>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</si>
  <si>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</si>
  <si>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</si>
  <si>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</si>
  <si>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</si>
  <si>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</si>
  <si>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</si>
  <si>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</si>
  <si>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</si>
  <si>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</si>
  <si>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</si>
  <si>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</si>
  <si>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</si>
  <si>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</si>
  <si>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</si>
  <si>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</si>
  <si>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</si>
  <si>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</si>
  <si>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</si>
  <si>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</si>
  <si>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</si>
  <si>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</si>
  <si>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</si>
  <si>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</si>
  <si>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</si>
  <si>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</si>
  <si>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</si>
  <si>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</si>
  <si>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</si>
  <si>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</si>
  <si>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</si>
  <si>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</si>
  <si>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</si>
  <si>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</si>
  <si>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</si>
  <si>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</si>
  <si>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</si>
  <si>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</si>
  <si>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</si>
  <si>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</si>
  <si>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</si>
  <si>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</si>
  <si>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</si>
  <si>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</si>
  <si>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</si>
  <si>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</si>
  <si>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</si>
  <si>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</si>
  <si>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</si>
  <si>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</si>
  <si>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</si>
  <si>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</si>
  <si>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</si>
  <si>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</si>
  <si>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</si>
  <si>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</si>
  <si>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</si>
  <si>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</si>
  <si>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</si>
  <si>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</si>
  <si>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</si>
  <si>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</si>
  <si>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</si>
  <si>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</si>
  <si>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</si>
  <si>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</si>
  <si>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</si>
  <si>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</si>
  <si>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</si>
  <si>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</si>
  <si>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</si>
  <si>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</si>
  <si>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</si>
  <si>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</si>
  <si>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</si>
  <si>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</si>
  <si>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</si>
  <si>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</si>
  <si>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</si>
  <si>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</si>
  <si>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</si>
  <si>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</si>
  <si>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</si>
  <si>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</si>
  <si>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</si>
  <si>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</si>
  <si>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</si>
  <si>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</si>
  <si>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</si>
  <si>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</si>
  <si>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</si>
  <si>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</si>
  <si>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</si>
  <si>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</si>
  <si>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</si>
  <si>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</si>
  <si>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</si>
  <si>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</si>
  <si>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</si>
  <si>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</si>
  <si>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</si>
  <si>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</si>
  <si>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</si>
  <si>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</si>
  <si>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</si>
  <si>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</si>
  <si>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</si>
  <si>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</si>
  <si>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</si>
  <si>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</si>
  <si>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</si>
  <si>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</si>
  <si>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</si>
  <si>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</si>
  <si>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</si>
  <si>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</si>
  <si>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</si>
  <si>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</si>
  <si>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</si>
  <si>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</si>
  <si>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</si>
  <si>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</si>
  <si>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</si>
  <si>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</si>
  <si>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</si>
  <si>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</si>
  <si>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</si>
  <si>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</si>
  <si>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</si>
  <si>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</si>
  <si>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</si>
  <si>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</si>
  <si>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</si>
  <si>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</si>
  <si>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</si>
  <si>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</si>
  <si>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</si>
  <si>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</si>
  <si>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</si>
  <si>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</si>
  <si>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</si>
  <si>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</si>
  <si>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</si>
  <si>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</si>
  <si>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</si>
  <si>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</si>
  <si>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</si>
  <si>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</si>
  <si>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</si>
  <si>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</si>
  <si>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</si>
  <si>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</si>
  <si>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</si>
  <si>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</si>
  <si>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</si>
  <si>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</si>
  <si>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</si>
  <si>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</si>
  <si>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</si>
  <si>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</si>
  <si>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</si>
  <si>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</si>
  <si>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</si>
  <si>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</si>
  <si>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</si>
  <si>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</si>
  <si>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</si>
  <si>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</si>
  <si>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</si>
  <si>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</si>
  <si>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</si>
  <si>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</si>
  <si>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</si>
  <si>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</si>
  <si>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</si>
  <si>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</si>
  <si>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</si>
  <si>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</si>
  <si>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</si>
  <si>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</si>
  <si>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</si>
  <si>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</si>
  <si>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</si>
  <si>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</si>
  <si>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</si>
  <si>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</si>
  <si>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</si>
  <si>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</si>
  <si>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</si>
  <si>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</si>
  <si>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</si>
  <si>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</si>
  <si>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</si>
  <si>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</si>
  <si>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</si>
  <si>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</si>
  <si>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</si>
  <si>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</si>
  <si>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</si>
  <si>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</si>
  <si>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</si>
  <si>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</si>
  <si>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</si>
  <si>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</si>
  <si>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</si>
  <si>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</si>
  <si>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</si>
  <si>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</si>
  <si>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</si>
  <si>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</si>
  <si>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</si>
  <si>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</si>
  <si>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</si>
  <si>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</si>
  <si>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</si>
  <si>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</si>
  <si>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</si>
  <si>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</si>
  <si>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</si>
  <si>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</si>
  <si>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</si>
  <si>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</si>
  <si>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</si>
  <si>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</si>
  <si>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</si>
  <si>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</si>
  <si>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</si>
  <si>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</si>
  <si>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</si>
  <si>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</si>
  <si>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</si>
  <si>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</si>
  <si>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</si>
  <si>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</si>
  <si>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</si>
  <si>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</si>
  <si>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</si>
  <si>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</si>
  <si>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</si>
  <si>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</si>
  <si>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</si>
  <si>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</si>
  <si>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</si>
  <si>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</si>
  <si>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</si>
  <si>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</si>
  <si>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</si>
  <si>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</si>
  <si>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</si>
  <si>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</si>
  <si>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</si>
  <si>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</si>
  <si>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</si>
  <si>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</si>
  <si>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</si>
  <si>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</si>
  <si>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</si>
  <si>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</si>
  <si>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</si>
  <si>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</si>
  <si>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</si>
  <si>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</si>
  <si>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</si>
  <si>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</si>
  <si>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</si>
  <si>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</si>
  <si>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</si>
  <si>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</si>
  <si>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</si>
  <si>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</si>
  <si>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</si>
  <si>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</si>
  <si>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</si>
  <si>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</si>
  <si>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</si>
  <si>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</si>
  <si>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</si>
  <si>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</si>
  <si>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</si>
  <si>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</si>
  <si>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</si>
  <si>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</si>
  <si>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</si>
  <si>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</si>
  <si>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</si>
  <si>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</si>
  <si>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</si>
  <si>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</si>
  <si>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</si>
  <si>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</si>
  <si>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</si>
  <si>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</si>
  <si>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</si>
  <si>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</si>
  <si>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</si>
  <si>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</si>
  <si>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</si>
  <si>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</si>
  <si>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</si>
  <si>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</si>
  <si>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</si>
  <si>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</si>
  <si>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</si>
  <si>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</si>
  <si>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</si>
  <si>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</si>
  <si>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</si>
  <si>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</si>
  <si>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</si>
  <si>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</si>
  <si>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</si>
  <si>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</si>
  <si>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</si>
  <si>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</si>
  <si>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</si>
  <si>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</si>
  <si>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</si>
  <si>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</si>
  <si>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</si>
  <si>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</si>
  <si>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</si>
  <si>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</si>
  <si>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</si>
  <si>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</si>
  <si>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</si>
  <si>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</si>
  <si>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</si>
  <si>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</si>
  <si>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</si>
  <si>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</si>
  <si>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</si>
  <si>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</si>
  <si>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</si>
  <si>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</si>
  <si>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</si>
  <si>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</si>
  <si>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</si>
  <si>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</si>
  <si>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</si>
  <si>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</si>
  <si>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</si>
  <si>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</si>
  <si>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</si>
  <si>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</si>
  <si>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</si>
  <si>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</si>
  <si>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</si>
  <si>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</si>
  <si>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</si>
  <si>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</si>
  <si>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</si>
  <si>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</si>
  <si>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</si>
  <si>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</si>
  <si>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</si>
  <si>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</si>
  <si>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</si>
  <si>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</si>
  <si>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</si>
  <si>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</si>
  <si>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</si>
  <si>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</si>
  <si>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</si>
  <si>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</si>
  <si>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</si>
  <si>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</si>
  <si>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</si>
  <si>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</si>
  <si>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</si>
  <si>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</si>
  <si>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</si>
  <si>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</si>
  <si>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</si>
  <si>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</si>
  <si>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</si>
  <si>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</si>
  <si>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</si>
  <si>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</si>
  <si>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</si>
  <si>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</si>
  <si>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</si>
  <si>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</si>
  <si>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</si>
  <si>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</si>
  <si>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</si>
  <si>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</si>
  <si>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</si>
  <si>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</si>
  <si>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</si>
  <si>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</si>
  <si>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</si>
  <si>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</si>
  <si>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</si>
  <si>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</si>
  <si>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</si>
  <si>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</si>
  <si>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</si>
  <si>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</si>
  <si>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</si>
  <si>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</si>
  <si>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</si>
  <si>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</si>
  <si>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</si>
  <si>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</si>
  <si>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</si>
  <si>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</si>
  <si>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</si>
  <si>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</si>
  <si>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</si>
  <si>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</si>
  <si>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</si>
  <si>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</si>
  <si>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</si>
  <si>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</si>
  <si>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</si>
  <si>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</si>
  <si>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</si>
  <si>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</si>
  <si>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</si>
  <si>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</si>
  <si>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</si>
  <si>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</si>
  <si>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</si>
  <si>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</si>
  <si>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</si>
  <si>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</si>
  <si>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</si>
  <si>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</si>
  <si>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</si>
  <si>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</si>
  <si>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</si>
  <si>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</si>
  <si>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</si>
  <si>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</si>
  <si>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</si>
  <si>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</si>
  <si>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</si>
  <si>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</si>
  <si>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</si>
  <si>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</si>
  <si>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</si>
  <si>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</si>
  <si>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</si>
  <si>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</si>
  <si>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</si>
  <si>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</si>
  <si>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</si>
  <si>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</si>
  <si>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</si>
  <si>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</si>
  <si>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</si>
  <si>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</si>
  <si>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</si>
  <si>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</si>
  <si>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</si>
  <si>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</si>
  <si>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</si>
  <si>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</si>
  <si>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</si>
  <si>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</si>
  <si>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</si>
  <si>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</si>
  <si>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</si>
  <si>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</si>
  <si>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</si>
  <si>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</si>
  <si>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</si>
  <si>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</si>
  <si>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</si>
  <si>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</si>
  <si>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</si>
  <si>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</si>
  <si>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</si>
  <si>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</si>
  <si>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</si>
  <si>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</si>
  <si>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</si>
  <si>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</si>
  <si>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</si>
  <si>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</si>
  <si>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</si>
  <si>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</si>
  <si>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</si>
  <si>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</si>
  <si>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</si>
  <si>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</si>
  <si>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</si>
  <si>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</si>
  <si>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</si>
  <si>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</si>
  <si>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</si>
  <si>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</si>
  <si>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</si>
  <si>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</si>
  <si>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</si>
  <si>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</si>
  <si>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</si>
  <si>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</si>
  <si>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</si>
  <si>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</si>
  <si>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</si>
  <si>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</si>
  <si>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</si>
  <si>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</si>
  <si>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</si>
  <si>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</si>
  <si>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</si>
  <si>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</si>
  <si>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</si>
  <si>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</si>
  <si>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</si>
  <si>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</si>
  <si>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</si>
  <si>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</si>
  <si>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</si>
  <si>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</si>
  <si>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</si>
  <si>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</si>
  <si>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</si>
  <si>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</si>
  <si>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</si>
  <si>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</si>
  <si>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</si>
  <si>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</si>
  <si>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</si>
  <si>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</si>
  <si>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</si>
  <si>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</si>
  <si>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</si>
  <si>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</si>
  <si>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</si>
  <si>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</si>
  <si>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</si>
  <si>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</si>
  <si>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</si>
  <si>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</si>
  <si>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</si>
  <si>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</si>
  <si>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</si>
  <si>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</si>
  <si>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</si>
  <si>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</si>
  <si>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</si>
  <si>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</si>
  <si>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</si>
  <si>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</si>
  <si>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</si>
  <si>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</si>
  <si>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</si>
  <si>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</si>
  <si>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</si>
  <si>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</si>
  <si>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</si>
  <si>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</si>
  <si>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</si>
  <si>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</si>
  <si>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</si>
  <si>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</si>
  <si>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</si>
  <si>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</si>
  <si>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</si>
  <si>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</si>
  <si>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</si>
  <si>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</si>
  <si>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</si>
  <si>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</si>
  <si>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</si>
  <si>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</si>
  <si>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</si>
  <si>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</si>
  <si>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</si>
  <si>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</si>
  <si>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</si>
  <si>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</si>
  <si>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</si>
  <si>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</si>
  <si>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</si>
  <si>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</si>
  <si>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</si>
  <si>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</si>
  <si>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</si>
  <si>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</si>
  <si>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</si>
  <si>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</si>
  <si>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</si>
  <si>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</si>
  <si>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</si>
  <si>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</si>
  <si>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</si>
  <si>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</si>
  <si>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</si>
  <si>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</si>
  <si>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</si>
  <si>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</si>
  <si>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</si>
  <si>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</si>
  <si>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</si>
  <si>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</si>
  <si>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</si>
  <si>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</si>
  <si>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</si>
  <si>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</si>
  <si>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</si>
  <si>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</si>
  <si>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</si>
  <si>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</si>
  <si>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</si>
  <si>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</si>
  <si>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</si>
  <si>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</si>
  <si>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</si>
  <si>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</si>
  <si>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</si>
  <si>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</si>
  <si>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</si>
  <si>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</si>
  <si>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</si>
  <si>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</si>
  <si>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</si>
  <si>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</si>
  <si>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</si>
  <si>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</si>
  <si>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</si>
  <si>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</si>
  <si>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</si>
  <si>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</si>
  <si>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</si>
  <si>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</si>
  <si>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</si>
  <si>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</si>
  <si>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</si>
  <si>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</si>
  <si>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</si>
  <si>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</si>
  <si>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</si>
  <si>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</si>
  <si>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</si>
  <si>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</si>
  <si>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</si>
  <si>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</si>
  <si>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</si>
  <si>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</si>
  <si>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</si>
  <si>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</si>
  <si>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</si>
  <si>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</si>
  <si>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</si>
  <si>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</si>
  <si>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</si>
  <si>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</si>
  <si>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</si>
  <si>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</si>
  <si>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</si>
  <si>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</si>
  <si>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</si>
  <si>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</si>
  <si>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</si>
  <si>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</si>
  <si>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</si>
  <si>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</si>
  <si>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</si>
  <si>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</si>
  <si>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</si>
  <si>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</si>
  <si>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</si>
  <si>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</si>
  <si>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</si>
  <si>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</si>
  <si>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</si>
  <si>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</si>
  <si>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</si>
  <si>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</si>
  <si>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</si>
  <si>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</si>
  <si>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</si>
  <si>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</si>
  <si>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</si>
  <si>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</si>
  <si>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</si>
  <si>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</si>
  <si>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</si>
  <si>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</si>
  <si>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</si>
  <si>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</si>
  <si>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</si>
  <si>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</si>
  <si>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</si>
  <si>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</si>
  <si>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</si>
  <si>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</si>
  <si>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</si>
  <si>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</si>
  <si>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</si>
  <si>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</si>
  <si>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</si>
  <si>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</si>
  <si>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</si>
  <si>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</si>
  <si>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</si>
  <si>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</si>
  <si>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</si>
  <si>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</si>
  <si>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</si>
  <si>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</si>
  <si>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</si>
  <si>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</si>
  <si>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</si>
  <si>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</si>
  <si>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</si>
  <si>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</si>
  <si>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</si>
  <si>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</si>
  <si>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</si>
  <si>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</si>
  <si>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</si>
  <si>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</si>
  <si>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</si>
  <si>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</si>
  <si>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</si>
  <si>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</si>
  <si>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</si>
  <si>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</si>
  <si>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</si>
  <si>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</si>
  <si>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</si>
  <si>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</si>
  <si>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</si>
  <si>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</si>
  <si>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</si>
  <si>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</si>
  <si>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</si>
  <si>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</si>
  <si>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</si>
  <si>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</si>
  <si>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</si>
  <si>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</si>
  <si>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</si>
  <si>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</si>
  <si>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</si>
  <si>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</si>
  <si>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</si>
  <si>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</si>
  <si>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</si>
  <si>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</si>
  <si>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</si>
  <si>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</si>
  <si>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</si>
  <si>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</si>
  <si>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</si>
  <si>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</si>
  <si>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</si>
  <si>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</si>
  <si>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</si>
  <si>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</si>
  <si>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</si>
  <si>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</si>
  <si>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</si>
  <si>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</si>
  <si>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</si>
  <si>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</si>
  <si>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</si>
  <si>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</si>
  <si>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</si>
  <si>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</si>
  <si>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</si>
  <si>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</si>
  <si>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</si>
  <si>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</si>
  <si>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</si>
  <si>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</si>
  <si>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</si>
  <si>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</si>
  <si>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</si>
  <si>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</si>
  <si>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</si>
  <si>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</si>
  <si>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</si>
  <si>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</si>
  <si>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</si>
  <si>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</si>
  <si>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</si>
  <si>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</si>
  <si>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</si>
  <si>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</si>
  <si>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</si>
  <si>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</si>
  <si>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</si>
  <si>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</si>
  <si>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</si>
  <si>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</si>
  <si>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</si>
  <si>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</si>
  <si>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</si>
  <si>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</si>
  <si>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</si>
  <si>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</si>
  <si>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</si>
  <si>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</si>
  <si>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</si>
  <si>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</si>
  <si>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</si>
  <si>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</si>
  <si>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</si>
  <si>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</si>
  <si>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</si>
  <si>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</si>
  <si>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</si>
  <si>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</si>
  <si>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</si>
  <si>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</si>
  <si>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</si>
  <si>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</si>
  <si>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</si>
  <si>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</si>
  <si>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</si>
  <si>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</si>
  <si>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</si>
  <si>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</si>
  <si>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</si>
  <si>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</si>
  <si>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</si>
  <si>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</si>
  <si>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</si>
  <si>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</si>
  <si>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</si>
  <si>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</si>
  <si>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</si>
  <si>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</si>
  <si>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</si>
  <si>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</si>
  <si>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</si>
  <si>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</si>
  <si>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</si>
  <si>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</si>
  <si>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</si>
  <si>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</si>
  <si>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</si>
  <si>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</si>
  <si>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</si>
  <si>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</si>
  <si>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</si>
  <si>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</si>
  <si>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</si>
  <si>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</si>
  <si>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</si>
  <si>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</si>
  <si>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</si>
  <si>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</si>
  <si>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</si>
  <si>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</si>
  <si>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</si>
  <si>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</si>
  <si>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</si>
  <si>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</si>
  <si>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</si>
  <si>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</si>
  <si>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</si>
  <si>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</si>
  <si>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</si>
  <si>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</si>
  <si>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</si>
  <si>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</si>
  <si>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</si>
  <si>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</si>
  <si>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</si>
  <si>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</si>
  <si>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</si>
  <si>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</si>
  <si>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</si>
  <si>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</si>
  <si>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</si>
  <si>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</si>
  <si>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</si>
  <si>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</si>
  <si>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</si>
  <si>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</si>
  <si>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</si>
  <si>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</si>
  <si>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</si>
  <si>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</si>
  <si>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</si>
  <si>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</si>
  <si>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</si>
  <si>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</si>
  <si>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</si>
  <si>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</si>
  <si>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</si>
  <si>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</si>
  <si>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</si>
  <si>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</si>
  <si>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</si>
  <si>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</si>
  <si>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</si>
  <si>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</si>
  <si>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</si>
  <si>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</si>
  <si>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</si>
  <si>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</si>
  <si>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</si>
  <si>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</si>
  <si>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</si>
  <si>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</si>
  <si>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</si>
  <si>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</si>
  <si>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</si>
  <si>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</si>
  <si>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</si>
  <si>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</si>
  <si>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</si>
  <si>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</si>
  <si>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</si>
  <si>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</si>
  <si>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</si>
  <si>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</si>
  <si>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</si>
  <si>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</si>
  <si>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</si>
  <si>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</si>
  <si>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</si>
  <si>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</si>
  <si>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</si>
  <si>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</si>
  <si>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</si>
  <si>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</si>
  <si>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</si>
  <si>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</si>
  <si>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</si>
  <si>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</si>
  <si>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</si>
  <si>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</si>
  <si>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</si>
  <si>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</si>
  <si>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</si>
  <si>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</si>
  <si>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</si>
  <si>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</si>
  <si>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</si>
  <si>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</si>
  <si>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</si>
  <si>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</si>
  <si>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</si>
  <si>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</si>
  <si>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</si>
  <si>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</si>
  <si>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</si>
  <si>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</si>
  <si>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</si>
  <si>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</si>
  <si>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</si>
  <si>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</si>
  <si>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</si>
  <si>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</si>
  <si>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</si>
  <si>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</si>
  <si>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</si>
  <si>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</si>
  <si>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</si>
  <si>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</si>
  <si>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</si>
  <si>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</si>
  <si>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</si>
  <si>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</si>
  <si>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</si>
  <si>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</si>
  <si>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</si>
  <si>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</si>
  <si>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</si>
  <si>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</si>
  <si>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</si>
  <si>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</si>
  <si>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</si>
  <si>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</si>
  <si>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</si>
  <si>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</si>
  <si>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</si>
  <si>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</si>
  <si>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</si>
  <si>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</si>
  <si>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</si>
  <si>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</si>
  <si>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</si>
  <si>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</si>
  <si>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</si>
  <si>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</si>
  <si>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</si>
  <si>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</si>
  <si>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</si>
  <si>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</si>
  <si>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</si>
  <si>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</si>
  <si>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</si>
  <si>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</si>
  <si>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</si>
  <si>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</si>
  <si>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</si>
  <si>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</si>
  <si>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</si>
  <si>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</si>
  <si>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</si>
  <si>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</si>
  <si>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</si>
  <si>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</si>
  <si>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</si>
  <si>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</si>
  <si>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</si>
  <si>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</si>
  <si>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</si>
  <si>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</si>
  <si>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</si>
  <si>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</si>
  <si>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</si>
  <si>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</si>
  <si>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</si>
  <si>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</si>
  <si>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</si>
  <si>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</si>
  <si>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</si>
  <si>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</si>
  <si>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</si>
  <si>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</si>
  <si>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</si>
  <si>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</si>
  <si>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</si>
  <si>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</si>
  <si>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</si>
  <si>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</si>
  <si>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</si>
  <si>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</si>
  <si>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</si>
  <si>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</si>
  <si>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</si>
  <si>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</si>
  <si>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</si>
  <si>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</si>
  <si>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</si>
  <si>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</si>
  <si>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</si>
  <si>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</si>
  <si>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</si>
  <si>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</si>
  <si>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</si>
  <si>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</si>
  <si>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</si>
  <si>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</si>
  <si>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</si>
  <si>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</si>
  <si>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</si>
  <si>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</si>
  <si>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</si>
  <si>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</si>
  <si>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</si>
  <si>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</si>
  <si>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</si>
  <si>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</si>
  <si>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</si>
  <si>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</si>
  <si>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</si>
  <si>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</si>
  <si>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</si>
  <si>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</si>
  <si>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</si>
  <si>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</si>
  <si>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</si>
  <si>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</si>
  <si>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</si>
  <si>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</si>
  <si>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</si>
  <si>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</si>
  <si>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</si>
  <si>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</si>
  <si>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</si>
  <si>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</si>
  <si>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</si>
  <si>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</si>
  <si>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</si>
  <si>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</si>
  <si>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</si>
  <si>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</si>
  <si>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</si>
  <si>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</si>
  <si>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</si>
  <si>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</si>
  <si>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</si>
  <si>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</si>
  <si>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</si>
  <si>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</si>
  <si>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</si>
  <si>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</si>
  <si>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</si>
  <si>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</si>
  <si>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</si>
  <si>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</si>
  <si>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</si>
  <si>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</si>
  <si>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</si>
  <si>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</si>
  <si>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</si>
  <si>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</si>
  <si>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</si>
  <si>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</si>
  <si>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</si>
  <si>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</si>
  <si>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</si>
  <si>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</si>
  <si>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</si>
  <si>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</si>
  <si>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</si>
  <si>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</si>
  <si>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</si>
  <si>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</si>
  <si>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</si>
  <si>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</si>
  <si>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</si>
  <si>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</si>
  <si>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</si>
  <si>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</si>
  <si>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</si>
  <si>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</si>
  <si>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</si>
  <si>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</si>
  <si>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</si>
  <si>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</si>
  <si>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</si>
  <si>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</si>
  <si>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</si>
  <si>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</si>
  <si>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</si>
  <si>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</si>
  <si>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</si>
  <si>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</si>
  <si>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</si>
  <si>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</si>
  <si>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</si>
  <si>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</si>
  <si>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</si>
  <si>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</si>
  <si>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</si>
  <si>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</si>
  <si>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</si>
  <si>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</si>
  <si>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</si>
  <si>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</si>
  <si>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</si>
  <si>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</si>
  <si>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</si>
  <si>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</si>
  <si>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</si>
  <si>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</si>
  <si>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</si>
  <si>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</si>
  <si>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</si>
  <si>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</si>
  <si>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</si>
  <si>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</si>
  <si>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</si>
  <si>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</si>
  <si>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</si>
  <si>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</si>
  <si>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</si>
  <si>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</si>
  <si>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</si>
  <si>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</si>
  <si>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</si>
  <si>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</si>
  <si>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</si>
  <si>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</si>
  <si>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</si>
  <si>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</si>
  <si>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</si>
  <si>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</si>
  <si>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</si>
  <si>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</si>
  <si>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</si>
  <si>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</si>
  <si>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</si>
  <si>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</si>
  <si>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</si>
  <si>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</si>
  <si>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</si>
  <si>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</si>
  <si>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</si>
  <si>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</si>
  <si>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</si>
  <si>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</si>
  <si>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</si>
  <si>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</si>
  <si>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</si>
  <si>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</si>
  <si>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</si>
  <si>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</si>
  <si>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</si>
  <si>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</si>
  <si>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</si>
  <si>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</si>
  <si>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</si>
  <si>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</si>
  <si>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</si>
  <si>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</si>
  <si>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</si>
  <si>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</si>
  <si>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</si>
  <si>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</si>
  <si>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</si>
  <si>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</si>
  <si>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</si>
  <si>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</si>
  <si>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</si>
  <si>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</si>
  <si>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</si>
  <si>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</si>
  <si>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</si>
  <si>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</si>
  <si>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</si>
  <si>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</si>
  <si>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</si>
  <si>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</si>
  <si>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</si>
  <si>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</si>
  <si>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</si>
  <si>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</si>
  <si>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</si>
  <si>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</si>
  <si>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</si>
  <si>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</si>
  <si>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</si>
  <si>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</si>
  <si>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</si>
  <si>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</si>
  <si>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</si>
  <si>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</si>
  <si>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</si>
  <si>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</si>
  <si>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</si>
  <si>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</si>
  <si>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</si>
  <si>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</si>
  <si>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</si>
  <si>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</si>
  <si>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</si>
  <si>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</si>
  <si>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</si>
  <si>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</si>
  <si>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</si>
  <si>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</si>
  <si>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</si>
  <si>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</si>
  <si>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</si>
  <si>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</si>
  <si>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</si>
  <si>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</si>
  <si>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</si>
  <si>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</si>
  <si>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</si>
  <si>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</si>
  <si>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</si>
  <si>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</si>
  <si>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</si>
  <si>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</si>
  <si>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</si>
  <si>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</si>
  <si>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</si>
  <si>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</si>
  <si>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</si>
  <si>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</si>
  <si>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</si>
  <si>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</si>
  <si>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</si>
  <si>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</si>
  <si>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</si>
  <si>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</si>
  <si>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</si>
  <si>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</si>
  <si>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</si>
  <si>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</si>
  <si>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</si>
  <si>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</si>
  <si>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</si>
  <si>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</si>
  <si>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</si>
  <si>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</si>
  <si>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</si>
  <si>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</si>
  <si>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</si>
  <si>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</si>
  <si>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</si>
  <si>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</si>
  <si>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</si>
  <si>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</si>
  <si>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</si>
  <si>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</si>
  <si>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</si>
  <si>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</si>
  <si>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</si>
  <si>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</si>
  <si>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</si>
  <si>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</si>
  <si>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</si>
  <si>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</si>
  <si>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</si>
  <si>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</si>
  <si>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</si>
  <si>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</si>
  <si>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</si>
  <si>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</si>
  <si>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</si>
  <si>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</si>
  <si>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</si>
  <si>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</si>
  <si>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</si>
  <si>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</si>
  <si>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</si>
  <si>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</si>
  <si>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</si>
  <si>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</si>
  <si>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</si>
  <si>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</si>
  <si>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</si>
  <si>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</si>
  <si>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</si>
  <si>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</si>
  <si>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</si>
  <si>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</si>
  <si>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</si>
  <si>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</si>
  <si>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</si>
  <si>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</si>
  <si>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</si>
  <si>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</si>
  <si>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</si>
  <si>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</si>
  <si>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</si>
  <si>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</si>
  <si>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</si>
  <si>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</si>
  <si>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</si>
  <si>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</si>
  <si>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</si>
  <si>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</si>
  <si>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</si>
  <si>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</si>
  <si>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</si>
  <si>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</si>
  <si>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</si>
  <si>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</si>
  <si>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</si>
  <si>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</si>
  <si>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</si>
  <si>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</si>
  <si>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</si>
  <si>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</si>
  <si>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</si>
  <si>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</si>
  <si>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</si>
  <si>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</si>
  <si>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</si>
  <si>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</si>
  <si>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</si>
  <si>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</si>
  <si>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</si>
  <si>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</si>
  <si>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</si>
  <si>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</si>
  <si>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</si>
  <si>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</si>
  <si>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</si>
  <si>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</si>
  <si>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</si>
  <si>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</si>
  <si>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</si>
  <si>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</si>
  <si>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</si>
  <si>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</si>
  <si>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</si>
  <si>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</si>
  <si>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</si>
  <si>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</si>
  <si>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</si>
  <si>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</si>
  <si>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</si>
  <si>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</si>
  <si>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</si>
  <si>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</si>
  <si>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</si>
  <si>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</si>
  <si>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</si>
  <si>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</si>
  <si>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</si>
  <si>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</si>
  <si>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</si>
  <si>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</si>
  <si>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</si>
  <si>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</si>
  <si>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</si>
  <si>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</si>
  <si>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</si>
  <si>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</si>
  <si>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</si>
  <si>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</si>
  <si>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</si>
  <si>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</si>
  <si>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</si>
  <si>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</si>
  <si>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</si>
  <si>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</si>
  <si>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</si>
  <si>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</si>
  <si>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</si>
  <si>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</si>
  <si>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</si>
  <si>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</si>
  <si>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</si>
  <si>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</si>
  <si>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</si>
  <si>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</si>
  <si>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</si>
  <si>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</si>
  <si>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</si>
  <si>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</si>
  <si>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</si>
  <si>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</si>
  <si>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</si>
  <si>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</si>
  <si>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</si>
  <si>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</si>
  <si>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</si>
  <si>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</si>
  <si>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</si>
  <si>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</si>
  <si>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</si>
  <si>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</si>
  <si>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</si>
  <si>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</si>
  <si>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</si>
  <si>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</si>
  <si>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</si>
  <si>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</si>
  <si>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</si>
  <si>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</si>
  <si>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</si>
  <si>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</si>
  <si>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</si>
  <si>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</si>
  <si>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</si>
  <si>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</si>
  <si>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</si>
  <si>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</si>
  <si>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</si>
  <si>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</si>
  <si>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</si>
  <si>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</si>
  <si>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</si>
  <si>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</si>
  <si>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</si>
  <si>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</si>
  <si>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</si>
  <si>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</si>
  <si>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</si>
  <si>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</si>
  <si>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</si>
  <si>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</si>
  <si>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</si>
  <si>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</si>
  <si>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</si>
  <si>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</si>
  <si>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</si>
  <si>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</si>
  <si>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</si>
  <si>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</si>
  <si>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</si>
  <si>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</si>
  <si>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</si>
  <si>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</si>
  <si>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</si>
  <si>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</si>
  <si>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</si>
  <si>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</si>
  <si>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</si>
  <si>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</si>
  <si>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</si>
  <si>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</si>
  <si>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</si>
  <si>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</si>
  <si>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</si>
  <si>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</si>
  <si>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</si>
  <si>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</si>
  <si>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</si>
  <si>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</si>
  <si>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</si>
  <si>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</si>
  <si>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</si>
  <si>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</si>
  <si>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</si>
  <si>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</si>
  <si>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</si>
  <si>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</si>
  <si>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</si>
  <si>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</si>
  <si>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</si>
  <si>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</si>
  <si>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</si>
  <si>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</si>
  <si>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</si>
  <si>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</si>
  <si>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</si>
  <si>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</si>
  <si>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</si>
  <si>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</si>
  <si>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</si>
  <si>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</si>
  <si>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</si>
  <si>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</si>
  <si>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</si>
  <si>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</si>
  <si>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</si>
  <si>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</si>
  <si>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</si>
  <si>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</si>
  <si>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</si>
  <si>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</si>
  <si>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</si>
  <si>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</si>
  <si>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</si>
  <si>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</si>
  <si>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</si>
  <si>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</si>
  <si>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</si>
  <si>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</si>
  <si>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</si>
  <si>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</si>
  <si>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</si>
  <si>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</si>
  <si>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</si>
  <si>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</si>
  <si>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</si>
  <si>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</si>
  <si>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</si>
  <si>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</si>
  <si>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</si>
  <si>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</si>
  <si>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</si>
  <si>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</si>
  <si>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</si>
  <si>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</si>
  <si>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</si>
  <si>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</si>
  <si>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</si>
  <si>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</si>
  <si>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</si>
  <si>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</si>
  <si>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</si>
  <si>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</si>
  <si>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</si>
  <si>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</si>
  <si>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</si>
  <si>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</si>
  <si>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</si>
  <si>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</si>
  <si>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</si>
  <si>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</si>
  <si>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</si>
  <si>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</si>
  <si>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</si>
  <si>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</si>
  <si>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</si>
  <si>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</si>
  <si>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</si>
  <si>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</si>
  <si>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</si>
  <si>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</si>
  <si>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</si>
  <si>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</si>
  <si>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</si>
  <si>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</si>
  <si>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</si>
  <si>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</si>
  <si>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</si>
  <si>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</si>
  <si>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</si>
  <si>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</si>
  <si>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</si>
  <si>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</si>
  <si>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</si>
  <si>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</si>
  <si>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</si>
  <si>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</si>
  <si>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</si>
  <si>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</si>
  <si>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</si>
  <si>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</si>
  <si>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</si>
  <si>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</si>
  <si>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</si>
  <si>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</si>
  <si>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</si>
  <si>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</si>
  <si>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</si>
  <si>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</si>
  <si>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</si>
  <si>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</si>
  <si>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</si>
  <si>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</si>
  <si>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</si>
  <si>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</si>
  <si>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</si>
  <si>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</si>
  <si>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</si>
  <si>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</si>
  <si>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</si>
  <si>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</si>
  <si>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</si>
  <si>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</si>
  <si>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</si>
  <si>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</si>
  <si>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</si>
  <si>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</si>
  <si>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</si>
  <si>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</si>
  <si>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</si>
  <si>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</si>
  <si>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</si>
  <si>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</si>
  <si>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</si>
  <si>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</si>
  <si>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</si>
  <si>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</si>
  <si>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</si>
  <si>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</si>
  <si>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</si>
  <si>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</si>
  <si>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</si>
  <si>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</si>
  <si>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</si>
  <si>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</si>
  <si>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</si>
  <si>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</si>
  <si>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</si>
  <si>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</si>
  <si>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</si>
  <si>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</si>
  <si>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</si>
  <si>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</si>
  <si>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</si>
  <si>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</si>
  <si>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</si>
  <si>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</si>
  <si>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</si>
  <si>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</si>
  <si>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</si>
  <si>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</si>
  <si>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</si>
  <si>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</si>
  <si>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</si>
  <si>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</si>
  <si>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</si>
  <si>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</si>
  <si>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</si>
  <si>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</si>
  <si>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</si>
  <si>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</si>
  <si>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</si>
  <si>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</si>
  <si>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</si>
  <si>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</si>
  <si>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</si>
  <si>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</si>
  <si>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</si>
  <si>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</si>
  <si>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</si>
  <si>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</si>
  <si>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</si>
  <si>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</si>
  <si>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</si>
  <si>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</si>
  <si>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</si>
  <si>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</si>
  <si>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</si>
  <si>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</si>
  <si>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</si>
  <si>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</si>
  <si>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</si>
  <si>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</si>
  <si>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</si>
  <si>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</si>
  <si>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</si>
  <si>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</si>
  <si>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</si>
  <si>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</si>
  <si>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</si>
  <si>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</si>
  <si>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</si>
  <si>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</si>
  <si>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</si>
  <si>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</si>
  <si>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</si>
  <si>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</si>
  <si>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</si>
  <si>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</si>
  <si>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</si>
  <si>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</si>
  <si>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</si>
  <si>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</si>
  <si>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</si>
  <si>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</si>
  <si>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</si>
  <si>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</si>
  <si>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</si>
  <si>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</si>
  <si>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</si>
  <si>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</si>
  <si>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</si>
  <si>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</si>
  <si>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</si>
  <si>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</si>
  <si>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</si>
  <si>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</si>
  <si>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</si>
  <si>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</si>
  <si>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</si>
  <si>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</si>
  <si>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</si>
  <si>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</si>
  <si>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</si>
  <si>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</si>
  <si>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</si>
  <si>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</si>
  <si>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</si>
  <si>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</si>
  <si>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</si>
  <si>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</si>
  <si>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</si>
  <si>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</si>
  <si>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</si>
  <si>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</si>
  <si>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</si>
  <si>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</si>
  <si>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</si>
  <si>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</si>
  <si>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</si>
  <si>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</si>
  <si>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</si>
  <si>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</si>
  <si>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</si>
  <si>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</si>
  <si>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</si>
  <si>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</si>
  <si>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</si>
  <si>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</si>
  <si>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</si>
  <si>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</si>
  <si>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</si>
  <si>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</si>
  <si>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</si>
  <si>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</si>
  <si>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</si>
  <si>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</si>
  <si>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</si>
  <si>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</si>
  <si>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</si>
  <si>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</si>
  <si>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</si>
  <si>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</si>
  <si>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</si>
  <si>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</si>
  <si>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</si>
  <si>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</si>
  <si>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</si>
  <si>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</si>
  <si>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</si>
  <si>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</si>
  <si>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</si>
  <si>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</si>
  <si>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</si>
  <si>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</si>
  <si>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</si>
  <si>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</si>
  <si>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</si>
  <si>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</si>
  <si>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</si>
  <si>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</si>
  <si>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</si>
  <si>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</si>
  <si>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</si>
  <si>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</si>
  <si>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</si>
  <si>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</si>
  <si>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</si>
  <si>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</si>
  <si>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</si>
  <si>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</si>
  <si>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</si>
  <si>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</si>
  <si>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</si>
  <si>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</si>
  <si>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</si>
  <si>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</si>
  <si>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</si>
  <si>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</si>
  <si>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</si>
  <si>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</si>
  <si>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</si>
  <si>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</si>
  <si>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</si>
  <si>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</si>
  <si>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</si>
  <si>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</si>
  <si>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</si>
  <si>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</si>
  <si>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</si>
  <si>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</si>
  <si>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</si>
  <si>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</si>
  <si>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</si>
  <si>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</si>
  <si>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</si>
  <si>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</si>
  <si>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</si>
  <si>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</si>
  <si>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</si>
  <si>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</si>
  <si>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</si>
  <si>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</si>
  <si>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</si>
  <si>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</si>
  <si>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</si>
  <si>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</si>
  <si>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</si>
  <si>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</si>
  <si>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</si>
  <si>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</si>
  <si>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</si>
  <si>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</si>
  <si>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</si>
  <si>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</si>
  <si>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</si>
  <si>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</si>
  <si>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</si>
  <si>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</si>
  <si>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</si>
  <si>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</si>
  <si>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</si>
  <si>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</si>
  <si>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</si>
  <si>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</si>
  <si>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</si>
  <si>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</si>
  <si>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</si>
  <si>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</si>
  <si>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</si>
  <si>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</si>
  <si>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</si>
  <si>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</si>
  <si>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</si>
  <si>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</si>
  <si>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</si>
  <si>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</si>
  <si>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</si>
  <si>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</si>
  <si>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</si>
  <si>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</si>
  <si>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</si>
  <si>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</si>
  <si>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</si>
  <si>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</si>
  <si>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</si>
  <si>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</si>
  <si>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</si>
  <si>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</si>
  <si>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</si>
  <si>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</si>
  <si>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</si>
  <si>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</si>
  <si>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</si>
  <si>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</si>
  <si>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</si>
  <si>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</si>
  <si>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</si>
  <si>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</si>
  <si>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</si>
  <si>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</si>
  <si>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</si>
  <si>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</si>
  <si>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</si>
  <si>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</si>
  <si>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</si>
  <si>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</si>
  <si>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</si>
  <si>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</si>
  <si>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</si>
  <si>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</si>
  <si>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</si>
  <si>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</si>
  <si>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</si>
  <si>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</si>
  <si>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</si>
  <si>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</si>
  <si>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</si>
  <si>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</si>
  <si>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</si>
  <si>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</si>
  <si>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</si>
  <si>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</si>
  <si>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</si>
  <si>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</si>
  <si>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</si>
  <si>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</si>
  <si>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</si>
  <si>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</si>
  <si>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</si>
  <si>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</si>
  <si>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</si>
  <si>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</si>
  <si>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</si>
  <si>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</si>
  <si>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</si>
  <si>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</si>
  <si>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</si>
  <si>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</si>
  <si>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</si>
  <si>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</si>
  <si>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</si>
  <si>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</si>
  <si>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</si>
  <si>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</si>
  <si>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</si>
  <si>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</si>
  <si>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</si>
  <si>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</si>
  <si>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</si>
  <si>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</si>
  <si>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</si>
  <si>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</si>
  <si>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</si>
  <si>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</si>
  <si>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</si>
  <si>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</si>
  <si>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</si>
  <si>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</si>
  <si>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</si>
  <si>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</si>
  <si>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</si>
  <si>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</si>
  <si>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</si>
  <si>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</si>
  <si>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</si>
  <si>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</si>
  <si>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</si>
  <si>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</si>
  <si>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</si>
  <si>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</si>
  <si>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</si>
  <si>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</si>
  <si>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</si>
  <si>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</si>
  <si>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</si>
  <si>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</si>
  <si>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</si>
  <si>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</si>
  <si>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</si>
  <si>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</si>
  <si>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</si>
  <si>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</si>
  <si>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</si>
  <si>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</si>
  <si>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</si>
  <si>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</si>
  <si>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</si>
  <si>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</si>
  <si>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</si>
  <si>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</si>
  <si>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</si>
  <si>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</si>
  <si>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</si>
  <si>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</si>
  <si>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</si>
  <si>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</si>
  <si>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</si>
  <si>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</si>
  <si>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</si>
  <si>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</si>
  <si>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</si>
  <si>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</si>
  <si>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</si>
  <si>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</si>
  <si>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</si>
  <si>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</si>
  <si>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</si>
  <si>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</si>
  <si>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</si>
  <si>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</si>
  <si>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</si>
  <si>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</si>
  <si>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</si>
  <si>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</si>
  <si>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</si>
  <si>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</si>
  <si>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</si>
  <si>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</si>
  <si>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</si>
  <si>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</si>
  <si>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</si>
  <si>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</si>
  <si>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</si>
  <si>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</si>
  <si>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</si>
  <si>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</si>
  <si>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</si>
  <si>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</si>
  <si>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</si>
  <si>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</si>
  <si>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</si>
  <si>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</si>
  <si>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</si>
  <si>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</si>
  <si>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</si>
  <si>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</si>
  <si>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</si>
  <si>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</si>
  <si>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</si>
  <si>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</si>
  <si>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</si>
  <si>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</si>
  <si>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</si>
  <si>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</si>
  <si>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</si>
  <si>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</si>
  <si>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</si>
  <si>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</si>
  <si>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</si>
  <si>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</si>
  <si>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</si>
  <si>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</si>
  <si>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</si>
  <si>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</si>
  <si>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</si>
  <si>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</si>
  <si>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</si>
  <si>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</si>
  <si>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</si>
  <si>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</si>
  <si>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</si>
  <si>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</si>
  <si>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</si>
  <si>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</si>
  <si>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</si>
  <si>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</si>
  <si>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</si>
  <si>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</si>
  <si>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</si>
  <si>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</si>
  <si>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</si>
  <si>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</si>
  <si>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</si>
  <si>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</si>
  <si>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</si>
  <si>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</si>
  <si>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</si>
  <si>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</si>
  <si>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</si>
  <si>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</si>
  <si>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</si>
  <si>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</si>
  <si>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</si>
  <si>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</si>
  <si>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</si>
  <si>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</si>
  <si>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</si>
  <si>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</si>
  <si>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</si>
  <si>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</si>
  <si>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</si>
  <si>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</si>
  <si>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</si>
  <si>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</si>
  <si>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</si>
  <si>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</si>
  <si>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</si>
  <si>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</si>
  <si>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</si>
  <si>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</si>
  <si>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</si>
  <si>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</si>
  <si>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</si>
  <si>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</si>
  <si>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</si>
  <si>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</si>
  <si>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</si>
  <si>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</si>
  <si>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</si>
  <si>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</si>
  <si>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</si>
  <si>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</si>
  <si>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</si>
  <si>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</si>
  <si>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</si>
  <si>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</si>
  <si>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</si>
  <si>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</si>
  <si>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</si>
  <si>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</si>
  <si>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</si>
  <si>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</si>
  <si>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</si>
  <si>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</si>
  <si>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</si>
  <si>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</si>
  <si>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</si>
  <si>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</si>
  <si>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</si>
  <si>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</si>
  <si>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</si>
  <si>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</si>
  <si>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</si>
  <si>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</si>
  <si>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</si>
  <si>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</si>
  <si>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</si>
  <si>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</si>
  <si>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</si>
  <si>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</si>
  <si>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</si>
  <si>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</si>
  <si>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</si>
  <si>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</si>
  <si>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</si>
  <si>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</si>
  <si>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</si>
  <si>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</si>
  <si>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</si>
  <si>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</si>
  <si>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</si>
  <si>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</si>
  <si>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</si>
  <si>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</si>
  <si>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</si>
  <si>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</si>
  <si>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</si>
  <si>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</si>
  <si>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</si>
  <si>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</si>
  <si>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</si>
  <si>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</si>
  <si>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</si>
  <si>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</si>
  <si>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</si>
  <si>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</si>
  <si>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</si>
  <si>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</si>
  <si>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</si>
  <si>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</si>
  <si>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</si>
  <si>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</si>
  <si>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</si>
  <si>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</si>
  <si>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</si>
  <si>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</si>
  <si>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</si>
  <si>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</si>
  <si>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</si>
  <si>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</si>
  <si>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</si>
  <si>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</si>
  <si>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</si>
  <si>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</si>
  <si>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</si>
  <si>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</si>
  <si>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</si>
  <si>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</si>
  <si>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</si>
  <si>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</si>
  <si>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</si>
  <si>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</si>
  <si>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</si>
  <si>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</si>
  <si>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</si>
  <si>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</si>
  <si>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</si>
  <si>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</si>
  <si>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</si>
  <si>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</si>
  <si>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</si>
  <si>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</si>
  <si>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</si>
  <si>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</si>
  <si>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</si>
  <si>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</si>
  <si>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</si>
  <si>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</si>
  <si>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</si>
  <si>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</si>
  <si>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</si>
  <si>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</si>
  <si>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</si>
  <si>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</si>
  <si>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</si>
  <si>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</si>
  <si>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</si>
  <si>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</si>
  <si>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</si>
  <si>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</si>
  <si>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</si>
  <si>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</si>
  <si>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</si>
  <si>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</si>
  <si>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</si>
  <si>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</si>
  <si>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</si>
  <si>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</si>
  <si>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</si>
  <si>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</si>
  <si>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</si>
  <si>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</si>
  <si>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</si>
  <si>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</si>
  <si>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</si>
  <si>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</si>
  <si>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</si>
  <si>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</si>
  <si>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</si>
  <si>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</si>
  <si>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</si>
  <si>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</si>
  <si>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</si>
  <si>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</si>
  <si>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</si>
  <si>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</si>
  <si>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</si>
  <si>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</si>
  <si>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</si>
  <si>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</si>
  <si>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</si>
  <si>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</si>
  <si>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</si>
  <si>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</si>
  <si>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</si>
  <si>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</si>
  <si>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</si>
  <si>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</si>
  <si>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</si>
  <si>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</si>
  <si>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</si>
  <si>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</si>
  <si>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</si>
  <si>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</si>
  <si>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</si>
  <si>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</si>
  <si>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</si>
  <si>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</si>
  <si>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</si>
  <si>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</si>
  <si>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</si>
  <si>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</si>
  <si>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</si>
  <si>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</si>
  <si>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</si>
  <si>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</si>
  <si>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</si>
  <si>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</si>
  <si>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</si>
  <si>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</si>
  <si>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</si>
  <si>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</si>
  <si>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</si>
  <si>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</si>
  <si>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</si>
  <si>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</si>
  <si>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</si>
  <si>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</si>
  <si>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</si>
  <si>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</si>
  <si>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</si>
  <si>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</si>
  <si>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</si>
  <si>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</si>
  <si>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</si>
  <si>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</si>
  <si>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</si>
  <si>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</si>
  <si>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</si>
  <si>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</si>
  <si>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</si>
  <si>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</si>
  <si>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</si>
  <si>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</si>
  <si>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</si>
  <si>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</si>
  <si>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</si>
  <si>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</si>
  <si>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</si>
  <si>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</si>
  <si>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</si>
  <si>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</si>
  <si>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</si>
  <si>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</si>
  <si>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</si>
  <si>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</si>
  <si>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</si>
  <si>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</si>
  <si>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</si>
  <si>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</si>
  <si>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</si>
  <si>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</si>
  <si>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</si>
  <si>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</si>
  <si>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</si>
  <si>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</si>
  <si>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</si>
  <si>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</si>
  <si>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</si>
  <si>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</si>
  <si>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</si>
  <si>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</si>
  <si>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</si>
  <si>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</si>
  <si>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</si>
  <si>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</si>
  <si>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</si>
  <si>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</si>
  <si>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</si>
  <si>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</si>
  <si>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</si>
  <si>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</si>
  <si>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</si>
  <si>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</si>
  <si>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</si>
  <si>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</si>
  <si>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</si>
  <si>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</si>
  <si>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</si>
  <si>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</si>
  <si>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</si>
  <si>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</si>
  <si>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</si>
  <si>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</si>
  <si>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</si>
  <si>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</si>
  <si>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</si>
  <si>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</si>
  <si>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</si>
  <si>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</si>
  <si>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</si>
  <si>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</si>
  <si>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</si>
  <si>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</si>
  <si>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</si>
  <si>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</si>
  <si>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</si>
  <si>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</si>
  <si>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</si>
  <si>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</si>
  <si>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</si>
  <si>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</si>
  <si>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</si>
  <si>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</si>
  <si>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</si>
  <si>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</si>
  <si>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</si>
  <si>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</si>
  <si>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</si>
  <si>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</si>
  <si>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</si>
  <si>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</si>
  <si>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</si>
  <si>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</si>
  <si>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</si>
  <si>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</si>
  <si>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</si>
  <si>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</si>
  <si>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</si>
  <si>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</si>
  <si>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</si>
  <si>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</si>
  <si>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</si>
  <si>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</si>
  <si>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</si>
  <si>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</si>
  <si>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</si>
  <si>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</si>
  <si>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</si>
  <si>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</si>
  <si>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</si>
  <si>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</si>
  <si>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</si>
  <si>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</si>
  <si>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</si>
  <si>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</si>
  <si>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</si>
  <si>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</si>
  <si>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</si>
  <si>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</si>
  <si>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</si>
  <si>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</si>
  <si>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</si>
  <si>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</si>
  <si>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</si>
  <si>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</si>
  <si>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</si>
  <si>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</si>
  <si>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</si>
  <si>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</si>
  <si>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</si>
  <si>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</si>
  <si>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</si>
  <si>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</si>
  <si>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</si>
  <si>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</si>
  <si>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</si>
  <si>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</si>
  <si>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</si>
  <si>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</si>
  <si>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</si>
  <si>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</si>
  <si>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</si>
  <si>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</si>
  <si>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</si>
  <si>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</si>
  <si>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</si>
  <si>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</si>
  <si>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</si>
  <si>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</si>
  <si>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</si>
  <si>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</si>
  <si>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</si>
  <si>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</si>
  <si>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</si>
  <si>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</si>
  <si>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</si>
  <si>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</si>
  <si>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</si>
  <si>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</si>
  <si>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</si>
  <si>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</si>
  <si>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</si>
  <si>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</si>
  <si>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</si>
  <si>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</si>
  <si>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</si>
  <si>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</si>
  <si>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</si>
  <si>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</si>
  <si>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</si>
  <si>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</si>
  <si>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</si>
  <si>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</si>
  <si>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</si>
  <si>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</si>
  <si>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</si>
  <si>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</si>
  <si>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</si>
  <si>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</si>
  <si>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</si>
  <si>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</si>
  <si>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</si>
  <si>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</si>
  <si>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</si>
  <si>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</si>
  <si>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</si>
  <si>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</si>
  <si>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</si>
  <si>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</si>
  <si>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</si>
  <si>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</si>
  <si>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</si>
  <si>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</si>
  <si>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</si>
  <si>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</si>
  <si>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</si>
  <si>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</si>
  <si>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</si>
  <si>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</si>
  <si>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</si>
  <si>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</si>
  <si>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</si>
  <si>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</si>
  <si>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</si>
  <si>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</si>
  <si>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</si>
  <si>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</si>
  <si>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</si>
  <si>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</si>
  <si>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</si>
  <si>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</si>
  <si>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</si>
  <si>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</si>
  <si>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</si>
  <si>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</si>
  <si>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</si>
  <si>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</si>
  <si>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</si>
  <si>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</si>
  <si>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</si>
  <si>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</si>
  <si>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</si>
  <si>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</si>
  <si>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</si>
  <si>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</si>
  <si>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</si>
  <si>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</si>
  <si>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</si>
  <si>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</si>
  <si>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</si>
  <si>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</si>
  <si>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</si>
  <si>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</si>
  <si>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</si>
  <si>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</si>
  <si>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</si>
  <si>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</si>
  <si>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</si>
  <si>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</si>
  <si>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</si>
  <si>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</si>
  <si>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</si>
  <si>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</si>
  <si>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</si>
  <si>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</si>
  <si>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</si>
  <si>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</si>
  <si>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</si>
  <si>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</si>
  <si>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</si>
  <si>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</si>
  <si>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</si>
  <si>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</si>
  <si>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</si>
  <si>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</si>
  <si>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</si>
  <si>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</si>
  <si>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</si>
  <si>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</si>
  <si>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</si>
  <si>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</si>
  <si>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</si>
  <si>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</si>
  <si>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</si>
  <si>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</si>
  <si>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</si>
  <si>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</si>
  <si>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</si>
  <si>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</si>
  <si>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</si>
  <si>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</si>
  <si>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</si>
  <si>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</si>
  <si>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</si>
  <si>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</si>
  <si>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</si>
  <si>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</si>
  <si>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</si>
  <si>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</si>
  <si>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</si>
  <si>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</si>
  <si>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</si>
  <si>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</si>
  <si>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</si>
  <si>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</si>
  <si>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</si>
  <si>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</si>
  <si>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</si>
  <si>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</si>
  <si>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</si>
  <si>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</si>
  <si>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</si>
  <si>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</si>
  <si>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</si>
  <si>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</si>
  <si>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</si>
  <si>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</si>
  <si>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</si>
  <si>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</si>
  <si>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</si>
  <si>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</si>
  <si>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</si>
  <si>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</si>
  <si>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</si>
  <si>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</si>
  <si>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</si>
  <si>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</si>
  <si>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</si>
  <si>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</si>
  <si>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</si>
  <si>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</si>
  <si>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</si>
  <si>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</si>
  <si>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</si>
  <si>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</si>
  <si>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</si>
  <si>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</si>
  <si>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</si>
  <si>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</si>
  <si>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</si>
  <si>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</si>
  <si>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</si>
  <si>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</si>
  <si>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</si>
  <si>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</si>
  <si>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</si>
  <si>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</si>
  <si>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</si>
  <si>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</si>
  <si>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</si>
  <si>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</si>
  <si>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</si>
  <si>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</si>
  <si>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</si>
  <si>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</si>
  <si>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</si>
  <si>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</si>
  <si>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</si>
  <si>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</si>
  <si>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</si>
  <si>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</si>
  <si>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</si>
  <si>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</si>
  <si>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</si>
  <si>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</si>
  <si>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</si>
  <si>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</si>
  <si>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</si>
  <si>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</si>
  <si>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</si>
  <si>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</si>
  <si>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</si>
  <si>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</si>
  <si>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</si>
  <si>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</si>
  <si>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</si>
  <si>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</si>
  <si>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</si>
  <si>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</si>
  <si>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</si>
  <si>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</si>
  <si>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</si>
  <si>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</si>
  <si>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</si>
  <si>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</si>
  <si>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</si>
  <si>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</si>
  <si>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</si>
  <si>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</si>
  <si>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</si>
  <si>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</si>
  <si>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</si>
  <si>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</si>
  <si>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</si>
  <si>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</si>
  <si>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</si>
  <si>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</si>
  <si>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</si>
  <si>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</si>
  <si>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</si>
  <si>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</si>
  <si>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</si>
  <si>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</si>
  <si>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</si>
  <si>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</si>
  <si>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</si>
  <si>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</si>
  <si>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</si>
  <si>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</si>
  <si>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</si>
  <si>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</si>
  <si>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</si>
  <si>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</si>
  <si>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</si>
  <si>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</si>
  <si>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</si>
  <si>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</si>
  <si>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</si>
  <si>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</si>
  <si>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</si>
  <si>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</si>
  <si>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</si>
  <si>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</si>
  <si>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</si>
  <si>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</si>
  <si>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</si>
  <si>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</si>
  <si>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</si>
  <si>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</si>
  <si>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</si>
  <si>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</si>
  <si>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</si>
  <si>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</si>
  <si>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</si>
  <si>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</si>
  <si>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</si>
  <si>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</si>
  <si>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</si>
  <si>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</si>
  <si>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</si>
  <si>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</si>
  <si>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</si>
  <si>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</si>
  <si>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</si>
  <si>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</si>
  <si>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</si>
  <si>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</si>
  <si>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</si>
  <si>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</si>
  <si>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</si>
  <si>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</si>
  <si>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</si>
  <si>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</si>
  <si>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</si>
  <si>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</si>
  <si>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</si>
  <si>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</si>
  <si>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</si>
  <si>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</si>
  <si>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</si>
  <si>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</si>
  <si>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</si>
  <si>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</si>
  <si>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</si>
  <si>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</si>
  <si>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</si>
  <si>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</si>
  <si>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</si>
  <si>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</si>
  <si>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</si>
  <si>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</si>
  <si>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</si>
  <si>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</si>
  <si>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</si>
  <si>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</si>
  <si>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</si>
  <si>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</si>
  <si>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</si>
  <si>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</si>
  <si>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</si>
  <si>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</si>
  <si>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</si>
  <si>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</si>
  <si>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</si>
  <si>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</si>
  <si>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</si>
  <si>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</si>
  <si>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</si>
  <si>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</si>
  <si>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</si>
  <si>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</si>
  <si>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</si>
  <si>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</si>
  <si>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</si>
  <si>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</si>
  <si>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</si>
  <si>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</si>
  <si>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</si>
  <si>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</si>
  <si>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</si>
  <si>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</si>
  <si>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</si>
  <si>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</si>
  <si>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</si>
  <si>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</si>
  <si>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</si>
  <si>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</si>
  <si>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</si>
  <si>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</si>
  <si>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</si>
  <si>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</si>
  <si>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</si>
  <si>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</si>
  <si>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</si>
  <si>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</si>
  <si>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</si>
  <si>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</si>
  <si>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</si>
  <si>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</si>
  <si>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</si>
  <si>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</si>
  <si>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</si>
  <si>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</si>
  <si>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</si>
  <si>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</si>
  <si>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</si>
  <si>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</si>
  <si>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</si>
  <si>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</si>
  <si>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</si>
  <si>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</si>
  <si>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</si>
  <si>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</si>
  <si>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</si>
  <si>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</si>
  <si>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</si>
  <si>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</si>
  <si>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</si>
  <si>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</si>
  <si>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</si>
  <si>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</si>
  <si>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</si>
  <si>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</si>
  <si>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</si>
  <si>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</si>
  <si>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</si>
  <si>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</si>
  <si>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</si>
  <si>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</si>
  <si>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</si>
  <si>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</si>
  <si>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</si>
  <si>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</si>
  <si>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</si>
  <si>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</si>
  <si>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</si>
  <si>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</si>
  <si>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</si>
  <si>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</si>
  <si>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</si>
  <si>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</si>
  <si>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</si>
  <si>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</si>
  <si>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</si>
  <si>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</si>
  <si>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</si>
  <si>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</si>
  <si>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</si>
  <si>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</si>
  <si>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</si>
  <si>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</si>
  <si>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</si>
  <si>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</si>
  <si>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</si>
  <si>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</si>
  <si>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</si>
  <si>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</si>
  <si>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</si>
  <si>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</si>
  <si>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</si>
  <si>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</si>
  <si>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</si>
  <si>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</si>
  <si>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</si>
  <si>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</si>
  <si>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</si>
  <si>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</si>
  <si>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</si>
  <si>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</si>
  <si>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</si>
  <si>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</si>
  <si>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</si>
  <si>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</si>
  <si>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</si>
  <si>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</si>
  <si>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</si>
  <si>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</si>
  <si>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</si>
  <si>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</si>
  <si>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</si>
  <si>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</si>
  <si>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</si>
  <si>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</si>
  <si>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</si>
  <si>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</si>
  <si>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</si>
  <si>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</si>
  <si>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</si>
  <si>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</si>
  <si>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</si>
  <si>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</si>
  <si>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</si>
  <si>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</si>
  <si>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</si>
  <si>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</si>
  <si>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</si>
  <si>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</si>
  <si>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</si>
  <si>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</si>
  <si>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</si>
  <si>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</si>
  <si>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</si>
  <si>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</si>
  <si>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</si>
  <si>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</si>
  <si>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</si>
  <si>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</si>
  <si>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</si>
  <si>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</si>
  <si>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</si>
  <si>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</si>
  <si>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</si>
  <si>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</si>
  <si>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</si>
  <si>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</si>
  <si>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</si>
  <si>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</si>
  <si>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</si>
  <si>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</si>
  <si>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</si>
  <si>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</si>
  <si>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</si>
  <si>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</si>
  <si>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</si>
  <si>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</si>
  <si>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</si>
  <si>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</si>
  <si>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</si>
  <si>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</si>
  <si>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</si>
  <si>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</si>
  <si>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</si>
  <si>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</si>
  <si>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</si>
  <si>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</si>
  <si>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</si>
  <si>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</si>
  <si>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</si>
  <si>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</si>
  <si>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</si>
  <si>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</si>
  <si>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</si>
  <si>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</si>
  <si>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</si>
  <si>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</si>
  <si>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</si>
  <si>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</si>
  <si>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</si>
  <si>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</si>
  <si>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</si>
  <si>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</si>
  <si>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</si>
  <si>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</si>
  <si>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</si>
  <si>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</si>
  <si>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</si>
  <si>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</si>
  <si>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</si>
  <si>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</si>
  <si>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</si>
  <si>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</si>
  <si>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</si>
  <si>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</si>
  <si>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</si>
  <si>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</si>
  <si>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</si>
  <si>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</si>
  <si>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</si>
  <si>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</si>
  <si>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</si>
  <si>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</si>
  <si>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</si>
  <si>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</si>
  <si>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</si>
  <si>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</si>
  <si>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</si>
  <si>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</si>
  <si>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</si>
  <si>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</si>
  <si>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</si>
  <si>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</si>
  <si>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</si>
  <si>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</si>
  <si>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</si>
  <si>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</si>
  <si>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</si>
  <si>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</si>
  <si>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</si>
  <si>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</si>
  <si>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</si>
  <si>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</si>
  <si>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</si>
  <si>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</si>
  <si>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</si>
  <si>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</si>
  <si>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</si>
  <si>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</si>
  <si>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</si>
  <si>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</si>
  <si>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</si>
  <si>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</si>
  <si>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</si>
  <si>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</si>
  <si>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</si>
  <si>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</si>
  <si>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</si>
  <si>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</si>
  <si>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</si>
  <si>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</si>
  <si>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</si>
  <si>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</si>
  <si>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</si>
  <si>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</si>
  <si>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</si>
  <si>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</si>
  <si>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</si>
  <si>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</si>
  <si>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</si>
  <si>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</si>
  <si>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</si>
  <si>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</si>
  <si>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</si>
  <si>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</si>
  <si>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</si>
  <si>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</si>
  <si>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</si>
  <si>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</si>
  <si>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</si>
  <si>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</si>
  <si>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</si>
  <si>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</si>
  <si>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</si>
  <si>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</si>
  <si>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</si>
  <si>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</si>
  <si>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</si>
  <si>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</si>
  <si>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</si>
  <si>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</si>
  <si>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</si>
  <si>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</si>
  <si>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</si>
  <si>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</si>
  <si>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</si>
  <si>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</si>
  <si>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</si>
  <si>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</si>
  <si>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</si>
  <si>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</si>
  <si>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</si>
  <si>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</si>
  <si>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</si>
  <si>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</si>
  <si>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</si>
  <si>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</si>
  <si>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</si>
  <si>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</si>
  <si>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</si>
  <si>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</si>
  <si>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</si>
  <si>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</si>
  <si>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</si>
  <si>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</si>
  <si>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</si>
  <si>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</si>
  <si>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</si>
  <si>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</si>
  <si>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</si>
  <si>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</si>
  <si>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</si>
  <si>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</si>
  <si>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</si>
  <si>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</si>
  <si>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</si>
  <si>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</si>
  <si>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</si>
  <si>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</si>
  <si>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</si>
  <si>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</si>
  <si>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</si>
  <si>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</si>
  <si>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</si>
  <si>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</si>
  <si>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</si>
  <si>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</si>
  <si>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</si>
  <si>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</si>
  <si>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</si>
  <si>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</si>
  <si>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</si>
  <si>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</si>
  <si>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</si>
  <si>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</si>
  <si>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</si>
  <si>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</si>
  <si>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</si>
  <si>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</si>
  <si>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</si>
  <si>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</si>
  <si>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</si>
  <si>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</si>
  <si>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</si>
  <si>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</si>
  <si>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</si>
  <si>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</si>
  <si>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</si>
  <si>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</si>
  <si>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</si>
  <si>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</si>
  <si>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</si>
  <si>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</si>
  <si>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</si>
  <si>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</si>
  <si>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</si>
  <si>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</si>
  <si>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</si>
  <si>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</si>
  <si>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</si>
  <si>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</si>
  <si>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</si>
  <si>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</si>
  <si>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</si>
  <si>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</si>
  <si>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</si>
  <si>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</si>
  <si>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</si>
  <si>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</si>
  <si>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</si>
  <si>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</si>
  <si>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</si>
  <si>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</si>
  <si>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</si>
  <si>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</si>
  <si>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</si>
  <si>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</si>
  <si>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</si>
  <si>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</si>
  <si>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</si>
  <si>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</si>
  <si>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</si>
  <si>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</si>
  <si>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</si>
  <si>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</si>
  <si>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</si>
  <si>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</si>
  <si>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</si>
  <si>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</si>
  <si>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</si>
  <si>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</si>
  <si>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</si>
  <si>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</si>
  <si>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</si>
  <si>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</si>
  <si>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</si>
  <si>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</si>
  <si>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</si>
  <si>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</si>
  <si>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</si>
  <si>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</si>
  <si>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</si>
  <si>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</si>
  <si>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</si>
  <si>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</si>
  <si>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</si>
  <si>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</si>
  <si>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</si>
  <si>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</si>
  <si>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</si>
  <si>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</si>
  <si>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</si>
  <si>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</si>
  <si>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</si>
  <si>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</si>
  <si>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</si>
  <si>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</si>
  <si>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</si>
  <si>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</si>
  <si>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</si>
  <si>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</si>
  <si>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</si>
  <si>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</si>
  <si>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</si>
  <si>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</si>
  <si>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</si>
  <si>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</si>
  <si>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</si>
  <si>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</si>
  <si>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</si>
  <si>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</si>
  <si>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</si>
  <si>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</si>
  <si>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</si>
  <si>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</si>
  <si>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</si>
  <si>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</si>
  <si>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</si>
  <si>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</si>
  <si>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</si>
  <si>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</si>
  <si>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</si>
  <si>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</si>
  <si>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</si>
  <si>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</si>
  <si>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</si>
  <si>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</si>
  <si>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</si>
  <si>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</si>
  <si>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</si>
  <si>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</si>
  <si>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</si>
  <si>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</si>
  <si>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</si>
  <si>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</si>
  <si>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</si>
  <si>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</si>
  <si>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</si>
  <si>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</si>
  <si>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</si>
  <si>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</si>
  <si>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</si>
  <si>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</si>
  <si>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</si>
  <si>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</si>
  <si>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</si>
  <si>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</si>
  <si>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</si>
  <si>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</si>
  <si>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</si>
  <si>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</si>
  <si>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</si>
  <si>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</si>
  <si>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</si>
  <si>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</si>
  <si>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</si>
  <si>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</si>
  <si>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</si>
  <si>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</si>
  <si>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</si>
  <si>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</si>
  <si>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</si>
  <si>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</si>
  <si>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</si>
  <si>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</si>
  <si>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</si>
  <si>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</si>
  <si>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</si>
  <si>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</si>
  <si>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</si>
  <si>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</si>
  <si>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</si>
  <si>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</si>
  <si>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</si>
  <si>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</si>
  <si>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</si>
  <si>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</si>
  <si>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</si>
  <si>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</si>
  <si>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</si>
  <si>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</si>
  <si>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</si>
  <si>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</si>
  <si>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</si>
  <si>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</si>
  <si>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</si>
  <si>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</si>
  <si>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</si>
  <si>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</si>
  <si>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</si>
  <si>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</si>
  <si>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</si>
  <si>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</si>
  <si>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</si>
  <si>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</si>
  <si>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</si>
  <si>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</si>
  <si>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</si>
  <si>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</si>
  <si>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</si>
  <si>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</si>
  <si>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</si>
  <si>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</si>
  <si>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</si>
  <si>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</si>
  <si>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</si>
  <si>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</si>
  <si>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</si>
  <si>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</si>
  <si>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</si>
  <si>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</si>
  <si>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</si>
  <si>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</si>
  <si>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</si>
  <si>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</si>
  <si>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</si>
  <si>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</si>
  <si>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</si>
  <si>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</si>
  <si>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</si>
  <si>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</si>
  <si>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</si>
  <si>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</si>
  <si>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</si>
  <si>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</si>
  <si>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</si>
  <si>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</si>
  <si>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</si>
  <si>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</si>
  <si>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</si>
  <si>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</si>
  <si>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</si>
  <si>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</si>
  <si>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</si>
  <si>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</si>
  <si>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</si>
  <si>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</si>
  <si>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</si>
  <si>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</si>
  <si>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</si>
  <si>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</si>
  <si>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</si>
  <si>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</si>
  <si>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</si>
  <si>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</si>
  <si>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</si>
  <si>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</si>
  <si>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</si>
  <si>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</si>
  <si>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</si>
  <si>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</si>
  <si>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</si>
  <si>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</si>
  <si>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</si>
  <si>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</si>
  <si>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</si>
  <si>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</si>
  <si>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</si>
  <si>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</si>
  <si>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</si>
  <si>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</si>
  <si>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</si>
  <si>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</si>
  <si>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</si>
  <si>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</si>
  <si>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</si>
  <si>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</si>
  <si>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</si>
  <si>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</si>
  <si>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</si>
  <si>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</si>
  <si>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</si>
  <si>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</si>
  <si>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</si>
  <si>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</si>
  <si>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</si>
  <si>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</si>
  <si>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</si>
  <si>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</si>
  <si>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</si>
  <si>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</si>
  <si>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</si>
  <si>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</si>
  <si>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</si>
  <si>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</si>
  <si>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</si>
  <si>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</si>
  <si>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</si>
  <si>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</si>
  <si>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</si>
  <si>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</si>
  <si>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</si>
  <si>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</si>
  <si>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</si>
  <si>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</si>
  <si>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</si>
  <si>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</si>
  <si>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</si>
  <si>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</si>
  <si>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</si>
  <si>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</si>
  <si>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</si>
  <si>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</si>
  <si>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</si>
  <si>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</si>
  <si>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</si>
  <si>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</si>
  <si>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</si>
  <si>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</si>
  <si>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</si>
  <si>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</si>
  <si>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</si>
  <si>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</si>
  <si>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</si>
  <si>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</si>
  <si>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</si>
  <si>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</si>
  <si>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</si>
  <si>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</si>
  <si>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</si>
  <si>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</si>
  <si>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</si>
  <si>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</si>
  <si>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</si>
  <si>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</si>
  <si>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</si>
  <si>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</si>
  <si>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</si>
  <si>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</si>
  <si>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</si>
  <si>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</si>
  <si>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</si>
  <si>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</si>
  <si>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</si>
  <si>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</si>
  <si>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</si>
  <si>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</si>
  <si>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</si>
  <si>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</si>
  <si>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</si>
  <si>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</si>
  <si>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</si>
  <si>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</si>
  <si>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</si>
  <si>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</si>
  <si>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</si>
  <si>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</si>
  <si>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</si>
  <si>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</si>
  <si>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</si>
  <si>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</si>
  <si>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</si>
  <si>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</si>
  <si>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</si>
  <si>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</si>
  <si>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</si>
  <si>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</si>
  <si>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</si>
  <si>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</si>
  <si>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</si>
  <si>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</si>
  <si>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</si>
  <si>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</si>
  <si>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</si>
  <si>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</si>
  <si>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</si>
  <si>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</si>
  <si>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</si>
  <si>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</si>
  <si>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</si>
  <si>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</si>
  <si>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</si>
  <si>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</si>
  <si>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</si>
  <si>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</si>
  <si>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</si>
  <si>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</si>
  <si>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</si>
  <si>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</si>
  <si>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</si>
  <si>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</si>
  <si>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</si>
  <si>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</si>
  <si>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</si>
  <si>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</si>
  <si>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</si>
  <si>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</si>
  <si>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</si>
  <si>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</si>
  <si>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</si>
  <si>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</si>
  <si>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</si>
  <si>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</si>
  <si>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</si>
  <si>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</si>
  <si>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</si>
  <si>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</si>
  <si>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</si>
  <si>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</si>
  <si>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</si>
  <si>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</si>
  <si>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</si>
  <si>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</si>
  <si>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</si>
  <si>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</si>
  <si>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</si>
  <si>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</si>
  <si>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</si>
  <si>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</si>
  <si>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</si>
  <si>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</si>
  <si>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</si>
  <si>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</si>
  <si>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</si>
  <si>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</si>
  <si>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</si>
  <si>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</si>
  <si>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</si>
  <si>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</si>
  <si>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</si>
  <si>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</si>
  <si>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</si>
  <si>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</si>
  <si>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</si>
  <si>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</si>
  <si>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</si>
  <si>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</si>
  <si>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</si>
  <si>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</si>
  <si>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</si>
  <si>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</si>
  <si>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</si>
  <si>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</si>
  <si>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</si>
  <si>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</si>
  <si>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</si>
  <si>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</si>
  <si>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</si>
  <si>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</si>
  <si>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</si>
  <si>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</si>
  <si>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</si>
  <si>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</si>
  <si>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</si>
  <si>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</si>
  <si>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</si>
  <si>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</si>
  <si>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</si>
  <si>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</si>
  <si>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</si>
  <si>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</si>
  <si>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</si>
  <si>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</si>
  <si>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</si>
  <si>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</si>
  <si>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</si>
  <si>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</si>
  <si>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</si>
  <si>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</si>
  <si>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</si>
  <si>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</si>
  <si>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</si>
  <si>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</si>
  <si>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</si>
  <si>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</si>
  <si>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</si>
  <si>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</si>
  <si>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</si>
  <si>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</si>
  <si>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</si>
  <si>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</si>
  <si>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</si>
  <si>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</si>
  <si>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</si>
  <si>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</si>
  <si>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</si>
  <si>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</si>
  <si>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</si>
  <si>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</si>
  <si>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</si>
  <si>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</si>
  <si>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</si>
  <si>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</si>
  <si>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</si>
  <si>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</si>
  <si>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</si>
  <si>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</si>
  <si>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</si>
  <si>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</si>
  <si>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</si>
  <si>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</si>
  <si>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</si>
  <si>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</si>
  <si>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</si>
  <si>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</si>
  <si>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</si>
  <si>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</si>
  <si>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</si>
  <si>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</si>
  <si>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</si>
  <si>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</si>
  <si>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</si>
  <si>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</si>
  <si>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</si>
  <si>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</si>
  <si>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</si>
  <si>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</si>
  <si>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</si>
  <si>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</si>
  <si>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</si>
  <si>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</si>
  <si>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</si>
  <si>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</si>
  <si>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</si>
  <si>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</si>
  <si>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</si>
  <si>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</si>
  <si>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</si>
  <si>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</si>
  <si>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</si>
  <si>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</si>
  <si>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</si>
  <si>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</si>
  <si>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</si>
  <si>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</si>
  <si>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</si>
  <si>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</si>
  <si>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</si>
  <si>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</si>
  <si>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</si>
  <si>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</si>
  <si>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</si>
  <si>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</si>
  <si>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</si>
  <si>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</si>
  <si>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</si>
  <si>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</si>
  <si>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</si>
  <si>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</si>
  <si>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</si>
  <si>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</si>
  <si>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</si>
  <si>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</si>
  <si>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</si>
  <si>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</si>
  <si>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</si>
  <si>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</si>
  <si>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</si>
  <si>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</si>
  <si>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</si>
  <si>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</si>
  <si>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</si>
  <si>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</si>
  <si>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</si>
  <si>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</si>
  <si>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</si>
  <si>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</si>
  <si>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</si>
  <si>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</si>
  <si>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</si>
  <si>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</si>
  <si>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</si>
  <si>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</si>
  <si>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</si>
  <si>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</si>
  <si>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</si>
  <si>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</si>
  <si>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</si>
  <si>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</si>
  <si>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</si>
  <si>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</si>
  <si>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</si>
  <si>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</si>
  <si>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</si>
  <si>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</si>
  <si>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</si>
  <si>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</si>
  <si>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</si>
  <si>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</si>
  <si>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</si>
  <si>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</si>
  <si>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</si>
  <si>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</si>
  <si>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</si>
  <si>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</si>
  <si>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</si>
  <si>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</si>
  <si>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</si>
  <si>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</si>
  <si>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</si>
  <si>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</si>
  <si>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</si>
  <si>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</si>
  <si>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</si>
  <si>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</si>
  <si>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</si>
  <si>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</si>
  <si>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</si>
  <si>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</si>
  <si>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</si>
  <si>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</si>
  <si>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</si>
  <si>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</si>
  <si>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</si>
  <si>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</si>
  <si>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</si>
  <si>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</si>
  <si>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</si>
  <si>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</si>
  <si>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</si>
  <si>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</si>
  <si>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</si>
  <si>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</si>
  <si>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</si>
  <si>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</si>
  <si>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</si>
  <si>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</si>
  <si>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</si>
  <si>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</si>
  <si>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</si>
  <si>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</si>
  <si>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</si>
  <si>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</si>
  <si>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</si>
  <si>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</si>
  <si>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</si>
  <si>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</si>
  <si>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</si>
  <si>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</si>
  <si>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</si>
  <si>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</si>
  <si>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</si>
  <si>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</si>
  <si>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</si>
  <si>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</si>
  <si>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</si>
  <si>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</si>
  <si>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</si>
  <si>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</si>
  <si>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</si>
  <si>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</si>
  <si>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</si>
  <si>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</si>
  <si>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</si>
  <si>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</si>
  <si>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</si>
  <si>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</si>
  <si>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</si>
  <si>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</si>
  <si>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</si>
  <si>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</si>
  <si>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</si>
  <si>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</si>
  <si>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</si>
  <si>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</si>
  <si>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</si>
  <si>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</si>
  <si>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</si>
  <si>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</si>
  <si>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</si>
  <si>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</si>
  <si>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</si>
  <si>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</si>
  <si>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</si>
  <si>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</si>
  <si>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</si>
  <si>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</si>
  <si>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</si>
  <si>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</si>
  <si>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</si>
  <si>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</si>
  <si>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</si>
  <si>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</si>
  <si>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</si>
  <si>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</si>
  <si>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</si>
  <si>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</si>
  <si>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</si>
  <si>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</si>
  <si>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</si>
  <si>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</si>
  <si>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</si>
  <si>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</si>
  <si>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</si>
  <si>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</si>
  <si>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</si>
  <si>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</si>
  <si>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</si>
  <si>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</si>
  <si>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</si>
  <si>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</si>
  <si>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</si>
  <si>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</si>
  <si>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</si>
  <si>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</si>
  <si>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</si>
  <si>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</si>
  <si>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</si>
  <si>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</si>
  <si>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</si>
  <si>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</si>
  <si>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</si>
  <si>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</si>
  <si>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</si>
  <si>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</si>
  <si>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</si>
  <si>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</si>
  <si>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</si>
  <si>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</si>
  <si>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</si>
  <si>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</si>
  <si>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</si>
  <si>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</si>
  <si>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</si>
  <si>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</si>
  <si>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</si>
  <si>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</si>
  <si>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</si>
  <si>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</si>
  <si>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</si>
  <si>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</si>
  <si>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</si>
  <si>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</si>
  <si>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</si>
  <si>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</si>
  <si>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</si>
  <si>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</si>
  <si>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</si>
  <si>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</si>
  <si>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</si>
  <si>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</si>
  <si>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</si>
  <si>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</si>
  <si>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</si>
  <si>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</si>
  <si>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</si>
  <si>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</si>
  <si>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</si>
  <si>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</si>
  <si>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</si>
  <si>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</si>
  <si>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</si>
  <si>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</si>
  <si>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</si>
  <si>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</si>
  <si>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</si>
  <si>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</si>
  <si>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</si>
  <si>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</si>
  <si>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</si>
  <si>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</si>
  <si>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</si>
  <si>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</si>
  <si>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</si>
  <si>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</si>
  <si>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</si>
  <si>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</si>
  <si>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</si>
  <si>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</si>
  <si>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</si>
  <si>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</si>
  <si>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</si>
  <si>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</si>
  <si>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</si>
  <si>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</si>
  <si>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</si>
  <si>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</si>
  <si>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</si>
  <si>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</si>
  <si>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</si>
  <si>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</si>
  <si>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</si>
  <si>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</si>
  <si>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</si>
  <si>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</si>
  <si>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</si>
  <si>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</si>
  <si>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</si>
  <si>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</si>
  <si>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</si>
  <si>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</si>
  <si>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</si>
  <si>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</si>
  <si>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</si>
  <si>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</si>
  <si>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</si>
  <si>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</si>
  <si>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</si>
  <si>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</si>
  <si>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</si>
  <si>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</si>
  <si>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</si>
  <si>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</si>
  <si>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</si>
  <si>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</si>
  <si>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</si>
  <si>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</si>
  <si>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</si>
  <si>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</si>
  <si>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</si>
  <si>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</si>
  <si>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</si>
  <si>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</si>
  <si>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</si>
  <si>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</si>
  <si>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</si>
  <si>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</si>
  <si>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</si>
  <si>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</si>
  <si>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</si>
  <si>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</si>
  <si>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</si>
  <si>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</si>
  <si>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</si>
  <si>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</si>
  <si>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</si>
  <si>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</si>
  <si>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</si>
  <si>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</si>
  <si>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</si>
  <si>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</si>
  <si>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</si>
  <si>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</si>
  <si>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</si>
  <si>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</si>
  <si>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</si>
  <si>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</si>
  <si>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</si>
  <si>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</si>
  <si>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</si>
  <si>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</si>
  <si>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</si>
  <si>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</si>
  <si>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</si>
  <si>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</si>
  <si>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</si>
  <si>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</si>
  <si>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</si>
  <si>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</si>
  <si>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</si>
  <si>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</si>
  <si>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</si>
  <si>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</si>
  <si>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</si>
  <si>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</si>
  <si>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</si>
  <si>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</si>
  <si>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</si>
  <si>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</si>
  <si>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</si>
  <si>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</si>
  <si>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</si>
  <si>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</si>
  <si>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</si>
  <si>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</si>
  <si>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</si>
  <si>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</si>
  <si>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</si>
  <si>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</si>
  <si>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</si>
  <si>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</si>
  <si>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</si>
  <si>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</si>
  <si>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</si>
  <si>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</si>
  <si>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</si>
  <si>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</si>
  <si>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</si>
  <si>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</si>
  <si>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</si>
  <si>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</si>
  <si>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</si>
  <si>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</si>
  <si>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</si>
  <si>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</si>
  <si>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</si>
  <si>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</si>
  <si>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</si>
  <si>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</si>
  <si>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</si>
  <si>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</si>
  <si>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</si>
  <si>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</si>
  <si>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</si>
  <si>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</si>
  <si>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</si>
  <si>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</si>
  <si>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</si>
  <si>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</si>
  <si>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</si>
  <si>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</si>
  <si>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</si>
  <si>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</si>
  <si>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</si>
  <si>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</si>
  <si>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</si>
  <si>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</si>
  <si>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</si>
  <si>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</si>
  <si>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</si>
  <si>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</si>
  <si>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</si>
  <si>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</si>
  <si>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</si>
  <si>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</si>
  <si>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</si>
  <si>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</si>
  <si>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</si>
  <si>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</si>
  <si>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</si>
  <si>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</si>
  <si>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</si>
  <si>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</si>
  <si>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</si>
  <si>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</si>
  <si>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</si>
  <si>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</si>
  <si>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</si>
  <si>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</si>
  <si>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</si>
  <si>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</si>
  <si>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</si>
  <si>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</si>
  <si>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</si>
  <si>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</si>
  <si>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</si>
  <si>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</si>
  <si>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</si>
  <si>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</si>
  <si>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</si>
  <si>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</si>
  <si>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</si>
  <si>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</si>
  <si>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</si>
  <si>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</si>
  <si>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</si>
  <si>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</si>
  <si>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</si>
  <si>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</si>
  <si>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</si>
  <si>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</si>
  <si>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</si>
  <si>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</si>
  <si>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</si>
  <si>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</si>
  <si>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</si>
  <si>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</si>
  <si>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</si>
  <si>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</si>
  <si>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</si>
  <si>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</si>
  <si>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</si>
  <si>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</si>
  <si>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</si>
  <si>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</si>
  <si>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</si>
  <si>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</si>
  <si>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</si>
  <si>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</si>
  <si>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</si>
  <si>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</si>
  <si>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</si>
  <si>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</si>
  <si>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</si>
  <si>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</si>
  <si>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</si>
  <si>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</si>
  <si>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</si>
  <si>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</si>
  <si>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</si>
  <si>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</si>
  <si>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</si>
  <si>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</si>
  <si>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</si>
  <si>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</si>
  <si>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</si>
  <si>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</si>
  <si>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</si>
  <si>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</si>
  <si>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</si>
  <si>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</si>
  <si>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</si>
  <si>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</si>
  <si>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</si>
  <si>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</si>
  <si>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</si>
  <si>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</si>
  <si>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</si>
  <si>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</si>
  <si>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</si>
  <si>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</si>
  <si>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</si>
  <si>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</si>
  <si>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</si>
  <si>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</si>
  <si>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</si>
  <si>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</si>
  <si>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</si>
  <si>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</si>
  <si>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</si>
  <si>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</si>
  <si>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</si>
  <si>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</si>
  <si>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</si>
  <si>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</si>
  <si>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</si>
  <si>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</si>
  <si>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</si>
  <si>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</si>
  <si>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</si>
  <si>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</si>
  <si>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</si>
  <si>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</si>
  <si>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</si>
  <si>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</si>
  <si>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</si>
  <si>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</si>
  <si>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</si>
  <si>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</si>
  <si>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</si>
  <si>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</si>
  <si>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</si>
  <si>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</si>
  <si>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</si>
  <si>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</si>
  <si>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</si>
  <si>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</si>
  <si>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</si>
  <si>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</si>
  <si>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</si>
  <si>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</si>
  <si>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</si>
  <si>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</si>
  <si>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</si>
  <si>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</si>
  <si>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</si>
  <si>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</si>
  <si>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</si>
  <si>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</si>
  <si>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</si>
  <si>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</si>
  <si>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</si>
  <si>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</si>
  <si>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</si>
  <si>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</si>
  <si>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</si>
  <si>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</si>
  <si>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</si>
  <si>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</si>
  <si>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</si>
  <si>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</si>
  <si>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</si>
  <si>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</si>
  <si>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</si>
  <si>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</si>
  <si>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</si>
  <si>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</si>
  <si>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</si>
  <si>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</si>
  <si>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</si>
  <si>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</si>
  <si>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</si>
  <si>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</si>
  <si>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</si>
  <si>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</si>
  <si>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</si>
  <si>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</si>
  <si>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</si>
  <si>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</si>
  <si>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</si>
  <si>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</si>
  <si>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</si>
  <si>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</si>
  <si>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</si>
  <si>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</si>
  <si>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</si>
  <si>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</si>
  <si>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</si>
  <si>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</si>
  <si>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</si>
  <si>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</si>
  <si>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</si>
  <si>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</si>
  <si>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</si>
  <si>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</si>
  <si>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</si>
  <si>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</si>
  <si>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</si>
  <si>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</si>
  <si>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</si>
  <si>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</si>
  <si>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</si>
  <si>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</si>
  <si>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</si>
  <si>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</si>
  <si>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</si>
  <si>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</si>
  <si>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</si>
  <si>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</si>
  <si>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</si>
  <si>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</si>
  <si>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</si>
  <si>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</si>
  <si>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</si>
  <si>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</si>
  <si>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</si>
  <si>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</si>
  <si>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</si>
  <si>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</si>
  <si>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</si>
  <si>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</si>
  <si>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</si>
  <si>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</si>
  <si>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</si>
  <si>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</si>
  <si>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</si>
  <si>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</si>
  <si>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</si>
  <si>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</si>
  <si>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</si>
  <si>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</si>
  <si>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</si>
  <si>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</si>
  <si>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</si>
  <si>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</si>
  <si>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</si>
  <si>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</si>
  <si>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</si>
  <si>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</si>
  <si>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</si>
  <si>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</si>
  <si>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</si>
  <si>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</si>
  <si>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</si>
  <si>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</si>
  <si>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</si>
  <si>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</si>
  <si>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</si>
  <si>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</si>
  <si>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</si>
  <si>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</si>
  <si>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</si>
  <si>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</si>
  <si>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</si>
  <si>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</si>
  <si>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</si>
  <si>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</si>
  <si>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</si>
  <si>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</si>
  <si>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</si>
  <si>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</si>
  <si>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</si>
  <si>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</si>
  <si>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</si>
  <si>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</si>
  <si>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</si>
  <si>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</si>
  <si>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</si>
  <si>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</si>
  <si>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</si>
  <si>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</si>
  <si>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</si>
  <si>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</si>
  <si>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</si>
  <si>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</si>
  <si>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</si>
  <si>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</si>
  <si>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</si>
  <si>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</si>
  <si>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</si>
  <si>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</si>
  <si>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</si>
  <si>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</si>
  <si>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</si>
  <si>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</si>
  <si>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</si>
  <si>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</si>
  <si>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</si>
  <si>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</si>
  <si>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</si>
  <si>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</si>
  <si>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</si>
  <si>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</si>
  <si>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</si>
  <si>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</si>
  <si>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</si>
  <si>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</si>
  <si>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</si>
  <si>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</si>
  <si>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</si>
  <si>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</si>
  <si>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</si>
  <si>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</si>
  <si>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</si>
  <si>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</si>
  <si>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</si>
  <si>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</si>
  <si>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</si>
  <si>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</si>
  <si>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</si>
  <si>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</si>
  <si>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</si>
  <si>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</si>
  <si>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</si>
  <si>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</si>
  <si>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</si>
  <si>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</si>
  <si>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</si>
  <si>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</si>
  <si>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</si>
  <si>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</si>
  <si>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</si>
  <si>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</si>
  <si>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</si>
  <si>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</si>
  <si>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</si>
  <si>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</si>
  <si>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</si>
  <si>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</si>
  <si>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</si>
  <si>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</si>
  <si>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</si>
  <si>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</si>
  <si>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</si>
  <si>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</si>
  <si>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</si>
  <si>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</si>
  <si>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</si>
  <si>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</si>
  <si>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</si>
  <si>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</si>
  <si>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</si>
  <si>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</si>
  <si>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</si>
  <si>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</si>
  <si>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</si>
  <si>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</si>
  <si>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</si>
  <si>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</si>
  <si>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</si>
  <si>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</si>
  <si>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</si>
  <si>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</si>
  <si>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</si>
  <si>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</si>
  <si>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</si>
  <si>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</si>
  <si>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</si>
  <si>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</si>
  <si>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</si>
  <si>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</si>
  <si>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</si>
  <si>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</si>
  <si>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</si>
  <si>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</si>
  <si>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</si>
  <si>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</si>
  <si>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</si>
  <si>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</si>
  <si>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</si>
  <si>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</si>
  <si>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</si>
  <si>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</si>
  <si>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</si>
  <si>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</si>
  <si>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</si>
  <si>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</si>
  <si>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</si>
  <si>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</si>
  <si>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</si>
  <si>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</si>
  <si>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</si>
  <si>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</si>
  <si>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</si>
  <si>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</si>
  <si>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</si>
  <si>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</si>
  <si>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</si>
  <si>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</si>
  <si>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</si>
  <si>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</si>
  <si>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</si>
  <si>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</si>
  <si>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</si>
  <si>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</si>
  <si>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</si>
  <si>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</si>
  <si>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</si>
  <si>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</si>
  <si>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</si>
  <si>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</si>
  <si>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</si>
  <si>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</si>
  <si>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</si>
  <si>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</si>
  <si>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</si>
  <si>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</si>
  <si>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</si>
  <si>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</si>
  <si>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</si>
  <si>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</si>
  <si>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</si>
  <si>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</si>
  <si>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</si>
  <si>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</si>
  <si>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</si>
  <si>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</si>
  <si>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</si>
  <si>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</si>
  <si>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</si>
  <si>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</si>
  <si>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</si>
  <si>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</si>
  <si>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</si>
  <si>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</si>
  <si>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</si>
  <si>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</si>
  <si>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</si>
  <si>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</si>
  <si>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</si>
  <si>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</si>
  <si>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</si>
  <si>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</si>
  <si>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</si>
  <si>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</si>
  <si>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</si>
  <si>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</si>
  <si>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</si>
  <si>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</si>
  <si>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</si>
  <si>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</si>
  <si>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</si>
  <si>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</si>
  <si>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</si>
  <si>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</si>
  <si>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</si>
  <si>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</si>
  <si>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</si>
  <si>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</si>
  <si>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</si>
  <si>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</si>
  <si>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</si>
  <si>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</si>
  <si>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</si>
  <si>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</si>
  <si>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</si>
  <si>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</si>
  <si>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</si>
  <si>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</si>
  <si>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</si>
  <si>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</si>
  <si>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</si>
  <si>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</si>
  <si>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</si>
  <si>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</si>
  <si>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</si>
  <si>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</si>
  <si>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</si>
  <si>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</si>
  <si>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</si>
  <si>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</si>
  <si>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</si>
  <si>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</si>
  <si>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</si>
  <si>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</si>
  <si>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</si>
  <si>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</si>
  <si>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</si>
  <si>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</si>
  <si>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</si>
  <si>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</si>
  <si>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</si>
  <si>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</si>
  <si>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</si>
  <si>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</si>
  <si>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</si>
  <si>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</si>
  <si>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</si>
  <si>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</si>
  <si>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</si>
  <si>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</si>
  <si>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</si>
  <si>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</si>
  <si>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</si>
  <si>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</si>
  <si>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</si>
  <si>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</si>
  <si>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</si>
  <si>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</si>
  <si>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</si>
  <si>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</si>
  <si>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</si>
  <si>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</si>
  <si>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</si>
  <si>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</si>
  <si>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</si>
  <si>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</si>
  <si>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</si>
  <si>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</si>
  <si>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</si>
  <si>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</si>
  <si>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</si>
  <si>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</si>
  <si>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</si>
  <si>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</si>
  <si>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</si>
  <si>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</si>
  <si>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</si>
  <si>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</si>
  <si>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</si>
  <si>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</si>
  <si>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</si>
  <si>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</si>
  <si>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</si>
  <si>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</si>
  <si>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</si>
  <si>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</si>
  <si>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</si>
  <si>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</si>
  <si>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</si>
  <si>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</si>
  <si>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</si>
  <si>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</si>
  <si>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</si>
  <si>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</si>
  <si>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</si>
  <si>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</si>
  <si>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</si>
  <si>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</si>
  <si>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</si>
  <si>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</si>
  <si>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</si>
  <si>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</si>
  <si>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</si>
  <si>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</si>
  <si>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</si>
  <si>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</si>
  <si>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</si>
  <si>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</si>
  <si>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</si>
  <si>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</si>
  <si>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</si>
  <si>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</si>
  <si>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</si>
  <si>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</si>
  <si>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</si>
  <si>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</si>
  <si>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</si>
  <si>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</si>
  <si>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</si>
  <si>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</si>
  <si>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</si>
  <si>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</si>
  <si>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</si>
  <si>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</si>
  <si>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</si>
  <si>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</si>
  <si>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</si>
  <si>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</si>
  <si>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</si>
  <si>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</si>
  <si>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</si>
  <si>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</si>
  <si>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</si>
  <si>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</si>
  <si>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</si>
  <si>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</si>
  <si>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</si>
  <si>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</si>
  <si>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</si>
  <si>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</si>
  <si>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</si>
  <si>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</si>
  <si>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</si>
  <si>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</si>
  <si>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</si>
  <si>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</si>
  <si>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</si>
  <si>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</si>
  <si>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</si>
  <si>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</si>
  <si>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</si>
  <si>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</si>
  <si>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</si>
  <si>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</si>
  <si>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</si>
  <si>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</si>
  <si>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</si>
  <si>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</si>
  <si>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</si>
  <si>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</si>
  <si>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</si>
  <si>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</si>
  <si>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</si>
  <si>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</si>
  <si>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</si>
  <si>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</si>
  <si>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</si>
  <si>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</si>
  <si>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</si>
  <si>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</si>
  <si>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</si>
  <si>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</si>
  <si>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</si>
  <si>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</si>
  <si>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</si>
  <si>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</si>
  <si>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</si>
  <si>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</si>
  <si>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</si>
  <si>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</si>
  <si>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</si>
  <si>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</si>
  <si>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</si>
  <si>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</si>
  <si>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</si>
  <si>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</si>
  <si>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</si>
  <si>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</si>
  <si>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</si>
  <si>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</si>
  <si>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</si>
  <si>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</si>
  <si>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</si>
  <si>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</si>
  <si>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</si>
  <si>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</si>
  <si>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</si>
  <si>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</si>
  <si>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</si>
  <si>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</si>
  <si>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</si>
  <si>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</si>
  <si>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</si>
  <si>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</si>
  <si>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</si>
  <si>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</si>
  <si>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</si>
  <si>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</si>
  <si>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</si>
  <si>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</si>
  <si>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</si>
  <si>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</si>
  <si>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</si>
  <si>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</si>
  <si>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</si>
  <si>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</si>
  <si>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</si>
  <si>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</si>
  <si>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</si>
  <si>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</si>
  <si>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</si>
  <si>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</si>
  <si>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</si>
  <si>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</si>
  <si>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</si>
  <si>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</si>
  <si>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</si>
  <si>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</si>
  <si>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</si>
  <si>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</si>
  <si>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</si>
  <si>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</si>
  <si>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</si>
  <si>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</si>
  <si>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</si>
  <si>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</si>
  <si>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</si>
  <si>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</si>
  <si>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</si>
  <si>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</si>
  <si>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</si>
  <si>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</si>
  <si>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</si>
  <si>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</si>
  <si>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</si>
  <si>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</si>
  <si>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</si>
  <si>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</si>
  <si>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</si>
  <si>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</si>
  <si>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</si>
  <si>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</si>
  <si>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</si>
  <si>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</si>
  <si>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</si>
  <si>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</si>
  <si>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</si>
  <si>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</si>
  <si>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</si>
  <si>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</si>
  <si>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</si>
  <si>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</si>
  <si>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</si>
  <si>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</si>
  <si>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</si>
  <si>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</si>
  <si>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</si>
  <si>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</si>
  <si>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</si>
  <si>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</si>
  <si>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</si>
  <si>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</si>
  <si>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</si>
  <si>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</si>
  <si>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</si>
  <si>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</si>
  <si>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</si>
  <si>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</si>
  <si>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</si>
  <si>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</si>
  <si>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</si>
  <si>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</si>
  <si>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</si>
  <si>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</si>
  <si>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</si>
  <si>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</si>
  <si>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</si>
  <si>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</si>
  <si>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</si>
  <si>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</si>
  <si>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</si>
  <si>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</si>
  <si>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</si>
  <si>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</si>
  <si>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</si>
  <si>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</si>
  <si>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</si>
  <si>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</si>
  <si>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</si>
  <si>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</si>
  <si>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</si>
  <si>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</si>
  <si>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</si>
  <si>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</si>
  <si>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</si>
  <si>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</si>
  <si>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</si>
  <si>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</si>
  <si>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</si>
  <si>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</si>
  <si>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</si>
  <si>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</si>
  <si>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</si>
  <si>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</si>
  <si>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</si>
  <si>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</si>
  <si>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</si>
  <si>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</si>
  <si>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</si>
  <si>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</si>
  <si>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</si>
  <si>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</si>
  <si>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</si>
  <si>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</si>
  <si>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</si>
  <si>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</si>
  <si>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</si>
  <si>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</si>
  <si>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</si>
  <si>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</si>
  <si>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</si>
  <si>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</si>
  <si>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</si>
  <si>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</si>
  <si>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</si>
  <si>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</si>
  <si>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</si>
  <si>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</si>
  <si>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</si>
  <si>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</si>
  <si>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</si>
  <si>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</si>
  <si>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</si>
  <si>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</si>
  <si>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</si>
  <si>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</si>
  <si>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</si>
  <si>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</si>
  <si>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</si>
  <si>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</si>
  <si>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</si>
  <si>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</si>
  <si>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</si>
  <si>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</si>
  <si>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</si>
  <si>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</si>
  <si>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</si>
  <si>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</si>
  <si>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</si>
  <si>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</si>
  <si>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</si>
  <si>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</si>
  <si>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</si>
  <si>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</si>
  <si>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</si>
  <si>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</si>
  <si>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</si>
  <si>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</si>
  <si>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</si>
  <si>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</si>
  <si>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</si>
  <si>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</si>
  <si>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</si>
  <si>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</si>
  <si>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</si>
  <si>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</si>
  <si>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</si>
  <si>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</si>
  <si>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</si>
  <si>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</si>
  <si>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</si>
  <si>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</si>
  <si>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</si>
  <si>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</si>
  <si>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</si>
  <si>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</si>
  <si>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</si>
  <si>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</si>
  <si>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</si>
  <si>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</si>
  <si>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</si>
  <si>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</si>
  <si>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</si>
  <si>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</si>
  <si>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</si>
  <si>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</si>
  <si>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</si>
  <si>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</si>
  <si>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</si>
  <si>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</si>
  <si>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</si>
  <si>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</si>
  <si>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</si>
  <si>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</si>
  <si>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</si>
  <si>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</si>
  <si>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</si>
  <si>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</si>
  <si>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</si>
  <si>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</si>
  <si>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</si>
  <si>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</si>
  <si>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</si>
  <si>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</si>
  <si>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</si>
  <si>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</si>
  <si>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</si>
  <si>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</si>
  <si>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</si>
  <si>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</si>
  <si>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</si>
  <si>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</si>
  <si>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</si>
  <si>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</si>
  <si>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</si>
  <si>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</si>
  <si>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</si>
  <si>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</si>
  <si>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</si>
  <si>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</si>
  <si>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</si>
  <si>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</si>
  <si>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</si>
  <si>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</si>
  <si>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</si>
  <si>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</si>
  <si>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</si>
  <si>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</si>
  <si>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</si>
  <si>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</si>
  <si>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</si>
  <si>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</si>
  <si>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</si>
  <si>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</si>
  <si>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</si>
  <si>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</si>
  <si>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</si>
  <si>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</si>
  <si>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</si>
  <si>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</si>
  <si>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</si>
  <si>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</si>
  <si>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</si>
  <si>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</si>
  <si>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</si>
  <si>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</si>
  <si>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</si>
  <si>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</si>
  <si>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</si>
  <si>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</si>
  <si>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</si>
  <si>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</si>
  <si>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</si>
  <si>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</si>
  <si>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</si>
  <si>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</si>
  <si>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</si>
  <si>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</si>
  <si>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</si>
  <si>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</si>
  <si>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</si>
  <si>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</si>
  <si>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</si>
  <si>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</si>
  <si>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</si>
  <si>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</si>
  <si>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</si>
  <si>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</si>
  <si>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</si>
  <si>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</si>
  <si>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</si>
  <si>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</si>
  <si>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</si>
  <si>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</si>
  <si>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</si>
  <si>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</si>
  <si>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</si>
  <si>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</si>
  <si>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</si>
  <si>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</si>
  <si>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</si>
  <si>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</si>
  <si>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</si>
  <si>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</si>
  <si>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</si>
  <si>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</si>
  <si>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</si>
  <si>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</si>
  <si>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</si>
  <si>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</si>
  <si>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</si>
  <si>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</si>
  <si>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</si>
  <si>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</si>
  <si>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</si>
  <si>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</si>
  <si>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</si>
  <si>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</si>
  <si>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</si>
  <si>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</si>
  <si>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</si>
  <si>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</si>
  <si>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</si>
  <si>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</si>
  <si>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</si>
  <si>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</si>
  <si>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</si>
  <si>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</si>
  <si>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</si>
  <si>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</si>
  <si>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</si>
  <si>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</si>
  <si>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</si>
  <si>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</si>
  <si>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</si>
  <si>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</si>
  <si>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</si>
  <si>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</si>
  <si>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</si>
  <si>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</si>
  <si>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</si>
  <si>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</si>
  <si>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</si>
  <si>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</si>
  <si>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</si>
  <si>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</si>
  <si>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</si>
  <si>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</si>
  <si>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</si>
  <si>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</si>
  <si>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</si>
  <si>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</si>
  <si>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</si>
  <si>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</si>
  <si>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</si>
  <si>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</si>
  <si>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</si>
  <si>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</si>
  <si>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</si>
  <si>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</si>
  <si>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</si>
  <si>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</si>
  <si>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</si>
  <si>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</si>
  <si>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</si>
  <si>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</si>
  <si>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</si>
  <si>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</si>
  <si>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</si>
  <si>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</si>
  <si>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</si>
  <si>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</si>
  <si>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</si>
  <si>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</si>
  <si>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</si>
  <si>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</si>
  <si>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</si>
  <si>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</si>
  <si>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</si>
  <si>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</si>
  <si>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</si>
  <si>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</si>
  <si>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</si>
  <si>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</si>
  <si>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</si>
  <si>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</si>
  <si>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</si>
  <si>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</si>
  <si>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</si>
  <si>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</si>
  <si>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</si>
  <si>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</si>
  <si>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</si>
  <si>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</si>
  <si>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</si>
  <si>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</si>
  <si>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</si>
  <si>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</si>
  <si>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</si>
  <si>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</si>
  <si>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</si>
  <si>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</si>
  <si>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</si>
  <si>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</si>
  <si>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</si>
  <si>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</si>
  <si>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</si>
  <si>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</si>
  <si>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</si>
  <si>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</si>
  <si>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</si>
  <si>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</si>
  <si>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</si>
  <si>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</si>
  <si>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</si>
  <si>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</si>
  <si>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</si>
  <si>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</si>
  <si>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</si>
  <si>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</si>
  <si>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</si>
  <si>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</si>
  <si>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</si>
  <si>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</si>
  <si>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</si>
  <si>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</si>
  <si>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</si>
  <si>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</si>
  <si>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</si>
  <si>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</si>
  <si>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</si>
  <si>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</si>
  <si>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</si>
  <si>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</si>
  <si>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</si>
  <si>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</si>
  <si>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</si>
  <si>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</si>
  <si>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</si>
  <si>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</si>
  <si>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</si>
  <si>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</si>
  <si>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</si>
  <si>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</si>
  <si>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</si>
  <si>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</si>
  <si>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</si>
  <si>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</si>
  <si>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</si>
  <si>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</si>
  <si>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</si>
  <si>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</si>
  <si>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</si>
  <si>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</si>
  <si>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</si>
  <si>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</si>
  <si>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</si>
  <si>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</si>
  <si>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</si>
  <si>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</si>
  <si>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</si>
  <si>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</si>
  <si>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</si>
  <si>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</si>
  <si>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</si>
  <si>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</si>
  <si>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</si>
  <si>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</si>
  <si>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</si>
  <si>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</si>
  <si>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</si>
  <si>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</si>
  <si>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</si>
  <si>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</si>
  <si>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</si>
  <si>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</si>
  <si>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</si>
  <si>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</si>
  <si>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</si>
  <si>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</si>
  <si>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</si>
  <si>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</si>
  <si>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</si>
  <si>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</si>
  <si>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</si>
  <si>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</si>
  <si>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</si>
  <si>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</si>
  <si>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</si>
  <si>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</si>
  <si>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</si>
  <si>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</si>
  <si>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</si>
  <si>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</si>
  <si>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</si>
  <si>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</si>
  <si>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</si>
  <si>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</si>
  <si>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</si>
  <si>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</si>
  <si>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</si>
  <si>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</si>
  <si>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</si>
  <si>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</si>
  <si>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</si>
  <si>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</si>
  <si>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</si>
  <si>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</si>
  <si>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</si>
  <si>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</si>
  <si>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</si>
  <si>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</si>
  <si>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</si>
  <si>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</si>
  <si>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</si>
  <si>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</si>
  <si>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</si>
  <si>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</si>
  <si>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</si>
  <si>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</si>
  <si>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</si>
  <si>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</si>
  <si>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</si>
  <si>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</si>
  <si>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</si>
  <si>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</si>
  <si>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</si>
  <si>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</si>
  <si>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</si>
  <si>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</si>
  <si>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</si>
  <si>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</si>
  <si>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</si>
  <si>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</si>
  <si>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</si>
  <si>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</si>
  <si>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</si>
  <si>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</si>
  <si>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</si>
  <si>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</si>
  <si>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</si>
  <si>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</si>
  <si>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</si>
  <si>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</si>
  <si>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</si>
  <si>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</si>
  <si>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</si>
  <si>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</si>
  <si>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</si>
  <si>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</si>
  <si>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</si>
  <si>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</si>
  <si>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</si>
  <si>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</si>
  <si>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</si>
  <si>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</si>
  <si>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</si>
  <si>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</si>
  <si>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</si>
  <si>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</si>
  <si>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</si>
  <si>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</si>
  <si>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</si>
  <si>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</si>
  <si>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</si>
  <si>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</si>
  <si>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</si>
  <si>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</si>
  <si>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</si>
  <si>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</si>
  <si>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</si>
  <si>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</si>
  <si>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</si>
  <si>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</si>
  <si>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</si>
  <si>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</si>
  <si>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</si>
  <si>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</si>
  <si>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</si>
  <si>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</si>
  <si>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</si>
  <si>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</si>
  <si>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</si>
  <si>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</si>
  <si>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</si>
  <si>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</si>
  <si>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</si>
  <si>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</si>
  <si>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</si>
  <si>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</si>
  <si>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</si>
  <si>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</si>
  <si>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</si>
  <si>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</si>
  <si>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</si>
  <si>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</si>
  <si>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</si>
  <si>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</si>
  <si>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</si>
  <si>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</si>
  <si>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</si>
  <si>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</si>
  <si>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</si>
  <si>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</si>
  <si>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</si>
  <si>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</si>
  <si>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</si>
  <si>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</si>
  <si>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</si>
  <si>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</si>
  <si>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</si>
  <si>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</si>
  <si>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</si>
  <si>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</si>
  <si>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</si>
  <si>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</si>
  <si>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</si>
  <si>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</si>
  <si>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</si>
  <si>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</si>
  <si>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</si>
  <si>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</si>
  <si>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</si>
  <si>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</si>
  <si>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</si>
  <si>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</si>
  <si>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</si>
  <si>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</si>
  <si>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</si>
  <si>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</si>
  <si>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</si>
  <si>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</si>
  <si>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</si>
  <si>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</si>
  <si>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</si>
  <si>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</si>
  <si>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</si>
  <si>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</si>
  <si>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</si>
  <si>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</si>
  <si>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</si>
  <si>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</si>
  <si>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</si>
  <si>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</si>
  <si>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</si>
  <si>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</si>
  <si>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</si>
  <si>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</si>
  <si>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</si>
  <si>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</si>
  <si>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</si>
  <si>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</si>
  <si>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</si>
  <si>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</si>
  <si>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</si>
  <si>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</si>
  <si>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</si>
  <si>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</si>
  <si>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</si>
  <si>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</si>
  <si>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</si>
  <si>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</si>
  <si>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</si>
  <si>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</si>
  <si>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</si>
  <si>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</si>
  <si>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</si>
  <si>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</si>
  <si>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</si>
  <si>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</si>
  <si>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</si>
  <si>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</si>
  <si>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</si>
  <si>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</si>
  <si>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</si>
  <si>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</si>
  <si>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</si>
  <si>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</si>
  <si>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</si>
  <si>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</si>
  <si>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</si>
  <si>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</si>
  <si>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</si>
  <si>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</si>
  <si>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</si>
  <si>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</si>
  <si>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</si>
  <si>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</si>
  <si>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</si>
  <si>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</si>
  <si>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</si>
  <si>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</si>
  <si>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</si>
  <si>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</si>
  <si>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</si>
  <si>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</si>
  <si>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</si>
  <si>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</si>
  <si>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</si>
  <si>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</si>
  <si>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</si>
  <si>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</si>
  <si>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</si>
  <si>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</si>
  <si>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</si>
  <si>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</si>
  <si>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</si>
  <si>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</si>
  <si>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</si>
  <si>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</si>
  <si>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</si>
  <si>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</si>
  <si>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</si>
  <si>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</si>
  <si>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</si>
  <si>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</si>
  <si>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</si>
  <si>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</si>
  <si>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</si>
  <si>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</si>
  <si>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</si>
  <si>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</si>
  <si>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</si>
  <si>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</si>
  <si>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</si>
  <si>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</si>
  <si>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</si>
  <si>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</si>
  <si>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</si>
  <si>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</si>
  <si>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</si>
  <si>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</si>
  <si>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</si>
  <si>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</si>
  <si>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</si>
  <si>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</si>
  <si>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</si>
  <si>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</si>
  <si>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</si>
  <si>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</si>
  <si>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</si>
  <si>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</si>
  <si>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</si>
  <si>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</si>
  <si>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</si>
  <si>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</si>
  <si>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</si>
  <si>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</si>
  <si>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</si>
  <si>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</si>
  <si>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</si>
  <si>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</si>
  <si>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</si>
  <si>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</si>
  <si>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</si>
  <si>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</si>
  <si>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</si>
  <si>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</si>
  <si>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</si>
  <si>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</si>
  <si>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</si>
  <si>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</si>
  <si>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</si>
  <si>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</si>
  <si>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</si>
  <si>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</si>
  <si>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</si>
  <si>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</si>
  <si>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</si>
  <si>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</si>
  <si>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</si>
  <si>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</si>
  <si>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</si>
  <si>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</si>
  <si>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</si>
  <si>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</si>
  <si>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</si>
  <si>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</si>
  <si>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</si>
  <si>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</si>
  <si>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</si>
  <si>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</si>
  <si>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</si>
  <si>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</si>
  <si>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</si>
  <si>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</si>
  <si>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</si>
  <si>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</si>
  <si>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</si>
  <si>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</si>
  <si>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</si>
  <si>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</si>
  <si>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</si>
  <si>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</si>
  <si>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</si>
  <si>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</si>
  <si>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</si>
  <si>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</si>
  <si>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</si>
  <si>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</si>
  <si>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</si>
  <si>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</si>
  <si>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</si>
  <si>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</si>
  <si>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</si>
  <si>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</si>
  <si>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</si>
  <si>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</si>
  <si>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</si>
  <si>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</si>
  <si>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</si>
  <si>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</si>
  <si>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</si>
  <si>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</si>
  <si>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</si>
  <si>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</si>
  <si>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</si>
  <si>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</si>
  <si>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</si>
  <si>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</si>
  <si>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</si>
  <si>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</si>
  <si>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</si>
  <si>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</si>
  <si>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</si>
  <si>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</si>
  <si>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</si>
  <si>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</si>
  <si>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</si>
  <si>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</si>
  <si>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</si>
  <si>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</si>
  <si>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</si>
  <si>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</si>
  <si>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</si>
  <si>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</si>
  <si>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</si>
  <si>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</si>
  <si>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</si>
  <si>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</si>
  <si>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</si>
  <si>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</si>
  <si>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</si>
  <si>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</si>
  <si>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</si>
  <si>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</si>
  <si>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</si>
  <si>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</si>
  <si>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</si>
  <si>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</si>
  <si>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</si>
  <si>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</si>
  <si>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</si>
  <si>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</si>
  <si>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</si>
  <si>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</si>
  <si>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</si>
  <si>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</si>
  <si>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</si>
  <si>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</si>
  <si>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</si>
  <si>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</si>
  <si>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</si>
  <si>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</si>
  <si>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</si>
  <si>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</si>
  <si>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</si>
  <si>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</si>
  <si>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</si>
  <si>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</si>
  <si>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</si>
  <si>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</si>
  <si>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</si>
  <si>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</si>
  <si>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</si>
  <si>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</si>
  <si>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</si>
  <si>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</si>
  <si>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</si>
  <si>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</si>
  <si>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</si>
  <si>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</si>
  <si>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</si>
  <si>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</si>
  <si>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</si>
  <si>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</si>
  <si>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</si>
  <si>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</si>
  <si>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</si>
  <si>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</si>
  <si>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</si>
  <si>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</si>
  <si>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</si>
  <si>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</si>
  <si>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</si>
  <si>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</si>
  <si>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</si>
  <si>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</si>
  <si>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</si>
  <si>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</si>
  <si>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</si>
  <si>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</si>
  <si>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</si>
  <si>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</si>
  <si>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</si>
  <si>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</si>
  <si>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</si>
  <si>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</si>
  <si>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</si>
  <si>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</si>
  <si>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</si>
  <si>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</si>
  <si>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</si>
  <si>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</si>
  <si>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</si>
  <si>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</si>
  <si>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</si>
  <si>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</si>
  <si>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</si>
  <si>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</si>
  <si>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</si>
  <si>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</si>
  <si>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</si>
  <si>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</si>
  <si>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</si>
  <si>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</si>
  <si>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</si>
  <si>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</si>
  <si>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</si>
  <si>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</si>
  <si>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</si>
  <si>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</si>
  <si>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</si>
  <si>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</si>
  <si>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</si>
  <si>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</si>
  <si>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</si>
  <si>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</si>
  <si>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</si>
  <si>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</si>
  <si>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</si>
  <si>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</si>
  <si>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</si>
  <si>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</si>
  <si>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</si>
  <si>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</si>
  <si>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</si>
  <si>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</si>
  <si>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</si>
  <si>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</si>
  <si>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</si>
  <si>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</si>
  <si>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</si>
  <si>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</si>
  <si>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</si>
  <si>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</si>
  <si>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</si>
  <si>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</si>
  <si>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</si>
  <si>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</si>
  <si>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</si>
  <si>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</si>
  <si>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</si>
  <si>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</si>
  <si>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</si>
  <si>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</si>
  <si>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</si>
  <si>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</si>
  <si>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</si>
  <si>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</si>
  <si>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</si>
  <si>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</si>
  <si>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</si>
  <si>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</si>
  <si>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</si>
  <si>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</si>
  <si>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</si>
  <si>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</si>
  <si>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</si>
  <si>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</si>
  <si>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</si>
  <si>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</si>
  <si>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</si>
  <si>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</si>
  <si>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</si>
  <si>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</si>
  <si>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</si>
  <si>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</si>
  <si>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</si>
  <si>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</si>
  <si>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</si>
  <si>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</si>
  <si>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</si>
  <si>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</si>
  <si>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</si>
  <si>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</si>
  <si>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</si>
  <si>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</si>
  <si>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</si>
  <si>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</si>
  <si>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</si>
  <si>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</si>
  <si>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</si>
  <si>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</si>
  <si>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</si>
  <si>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</si>
  <si>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</si>
  <si>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</si>
  <si>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</si>
  <si>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</si>
  <si>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</si>
  <si>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</si>
  <si>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</si>
  <si>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</si>
  <si>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</si>
  <si>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</si>
  <si>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</si>
  <si>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</si>
  <si>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</si>
  <si>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</si>
  <si>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</si>
  <si>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</si>
  <si>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</si>
  <si>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</si>
  <si>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</si>
  <si>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</si>
  <si>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</si>
  <si>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</si>
  <si>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</si>
  <si>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</si>
  <si>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</si>
  <si>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</si>
  <si>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</si>
  <si>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</si>
  <si>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</si>
  <si>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</si>
  <si>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</si>
  <si>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</si>
  <si>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</si>
  <si>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</si>
  <si>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</si>
  <si>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</si>
  <si>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</si>
  <si>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</si>
  <si>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</si>
  <si>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</si>
  <si>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</si>
  <si>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</si>
  <si>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</si>
  <si>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</si>
  <si>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</si>
  <si>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</si>
  <si>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</si>
  <si>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</si>
  <si>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</si>
  <si>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</si>
  <si>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</si>
  <si>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</si>
  <si>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</si>
  <si>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</si>
  <si>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</si>
  <si>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</si>
  <si>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</si>
  <si>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</si>
  <si>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</si>
  <si>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</si>
  <si>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</si>
  <si>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</si>
  <si>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</si>
  <si>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</si>
  <si>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</si>
  <si>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</si>
  <si>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</si>
  <si>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</si>
  <si>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</si>
  <si>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</si>
  <si>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</si>
  <si>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</si>
  <si>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</si>
  <si>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</si>
  <si>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</si>
  <si>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</si>
  <si>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</si>
  <si>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</si>
  <si>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</si>
  <si>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</si>
  <si>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</si>
  <si>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</si>
  <si>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</si>
  <si>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</si>
  <si>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</si>
  <si>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</si>
  <si>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</si>
  <si>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</si>
  <si>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</si>
  <si>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</si>
  <si>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</si>
  <si>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</si>
  <si>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</si>
  <si>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</si>
  <si>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</si>
  <si>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</si>
  <si>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</si>
  <si>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</si>
  <si>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</si>
  <si>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</si>
  <si>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</si>
  <si>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</si>
  <si>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</si>
  <si>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</si>
  <si>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</si>
  <si>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</si>
  <si>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</si>
  <si>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</si>
  <si>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</si>
  <si>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</si>
  <si>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</si>
  <si>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</si>
  <si>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</si>
  <si>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</si>
  <si>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</si>
  <si>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</si>
  <si>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</si>
  <si>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</si>
  <si>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</si>
  <si>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</si>
  <si>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</si>
  <si>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</si>
  <si>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</si>
  <si>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</si>
  <si>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</si>
  <si>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</si>
  <si>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</si>
  <si>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</si>
  <si>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</si>
  <si>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</si>
  <si>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</si>
  <si>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</si>
  <si>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</si>
  <si>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</si>
  <si>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</si>
  <si>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</si>
  <si>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</si>
  <si>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</si>
  <si>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</si>
  <si>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</si>
  <si>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</si>
  <si>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</si>
  <si>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</si>
  <si>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</si>
  <si>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</si>
  <si>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</si>
  <si>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</si>
  <si>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</si>
  <si>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</si>
  <si>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</si>
  <si>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</si>
  <si>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</si>
  <si>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</si>
  <si>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</si>
  <si>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</si>
  <si>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</si>
  <si>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</si>
  <si>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</si>
  <si>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</si>
  <si>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</si>
  <si>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</si>
  <si>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</si>
  <si>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</si>
  <si>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</si>
  <si>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</si>
  <si>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</si>
  <si>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</si>
  <si>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</si>
  <si>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</si>
  <si>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</si>
  <si>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</si>
  <si>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</si>
  <si>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</si>
  <si>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</si>
  <si>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</si>
  <si>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</si>
  <si>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</si>
  <si>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</si>
  <si>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</si>
  <si>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</si>
  <si>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</si>
  <si>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</si>
  <si>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</si>
  <si>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</si>
  <si>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</si>
  <si>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</si>
  <si>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</si>
  <si>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</si>
  <si>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</si>
  <si>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</si>
  <si>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</si>
  <si>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</si>
  <si>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</si>
  <si>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</si>
  <si>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</si>
  <si>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</si>
  <si>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</si>
  <si>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</si>
  <si>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</si>
  <si>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</si>
  <si>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</si>
  <si>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</si>
  <si>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</si>
  <si>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</si>
  <si>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</si>
  <si>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</si>
  <si>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</si>
  <si>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</si>
  <si>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</si>
  <si>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</si>
  <si>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</si>
  <si>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</si>
  <si>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</si>
  <si>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</si>
  <si>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</si>
  <si>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</si>
  <si>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</si>
  <si>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</si>
  <si>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</si>
  <si>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</si>
  <si>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</si>
  <si>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</si>
  <si>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</si>
  <si>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</si>
  <si>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</si>
  <si>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</si>
  <si>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</si>
  <si>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</si>
  <si>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</si>
  <si>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</si>
  <si>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</si>
  <si>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</si>
  <si>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</si>
  <si>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</si>
  <si>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</si>
  <si>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</si>
  <si>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</si>
  <si>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</si>
  <si>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</si>
  <si>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</si>
  <si>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</si>
  <si>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</si>
  <si>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</si>
  <si>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</si>
  <si>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</si>
  <si>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</si>
  <si>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</si>
  <si>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</si>
  <si>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</si>
  <si>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</si>
  <si>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</si>
  <si>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</si>
  <si>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</si>
  <si>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</si>
  <si>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</si>
  <si>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</si>
  <si>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</si>
  <si>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</si>
  <si>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</si>
  <si>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</si>
  <si>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</si>
  <si>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</si>
  <si>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</si>
  <si>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</si>
  <si>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</si>
  <si>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</si>
  <si>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</si>
  <si>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</si>
  <si>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</si>
  <si>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</si>
  <si>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</si>
  <si>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</si>
  <si>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</si>
  <si>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</si>
  <si>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</si>
  <si>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</si>
  <si>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</si>
  <si>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</si>
  <si>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</si>
  <si>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</si>
  <si>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</si>
  <si>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</si>
  <si>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</si>
  <si>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</si>
  <si>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</si>
  <si>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</si>
  <si>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</si>
  <si>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</si>
  <si>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</si>
  <si>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</si>
  <si>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</si>
  <si>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</si>
  <si>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</si>
  <si>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</si>
  <si>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</si>
  <si>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</si>
  <si>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</si>
  <si>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</si>
  <si>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</si>
  <si>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</si>
  <si>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</si>
  <si>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</si>
  <si>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</si>
  <si>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</si>
  <si>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</si>
  <si>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</si>
  <si>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</si>
  <si>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</si>
  <si>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</si>
  <si>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</si>
  <si>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</si>
  <si>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</si>
  <si>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</si>
  <si>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</si>
  <si>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</si>
  <si>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</si>
  <si>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</si>
  <si>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</si>
  <si>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</si>
  <si>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</si>
  <si>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</si>
  <si>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</si>
  <si>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</si>
  <si>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</si>
  <si>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</si>
  <si>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</si>
  <si>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</si>
  <si>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</si>
  <si>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</si>
  <si>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</si>
  <si>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</si>
  <si>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</si>
  <si>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</si>
  <si>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</si>
  <si>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</si>
  <si>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</si>
  <si>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</si>
  <si>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</si>
  <si>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</si>
  <si>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</si>
  <si>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</si>
  <si>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</si>
  <si>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</si>
  <si>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</si>
  <si>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</si>
  <si>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</si>
  <si>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</si>
  <si>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</si>
  <si>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</si>
  <si>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</si>
  <si>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</si>
  <si>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</si>
  <si>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</si>
  <si>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</si>
  <si>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</si>
  <si>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</si>
  <si>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</si>
  <si>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</si>
  <si>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</si>
  <si>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</si>
  <si>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</si>
  <si>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</si>
  <si>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</si>
  <si>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</si>
  <si>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</si>
  <si>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</si>
  <si>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</si>
  <si>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</si>
  <si>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</si>
  <si>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</si>
  <si>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</si>
  <si>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</si>
  <si>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</si>
  <si>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</si>
  <si>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</si>
  <si>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</si>
  <si>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</si>
  <si>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</si>
  <si>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</si>
  <si>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</si>
  <si>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</si>
  <si>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</si>
  <si>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</si>
  <si>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</si>
  <si>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</si>
  <si>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</si>
  <si>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</si>
  <si>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</si>
  <si>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</si>
  <si>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</si>
  <si>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</si>
  <si>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</si>
  <si>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</si>
  <si>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</si>
  <si>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</si>
  <si>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</si>
  <si>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</si>
  <si>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</si>
  <si>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</si>
  <si>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</si>
  <si>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</si>
  <si>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</si>
  <si>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</si>
  <si>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</si>
  <si>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</si>
  <si>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</si>
  <si>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</si>
  <si>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</si>
  <si>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</si>
  <si>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</si>
  <si>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</si>
  <si>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</si>
  <si>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</si>
  <si>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</si>
  <si>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</si>
  <si>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</si>
  <si>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</si>
  <si>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</si>
  <si>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</si>
  <si>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</si>
  <si>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</si>
  <si>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</si>
  <si>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</si>
  <si>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</si>
  <si>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</si>
  <si>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</si>
  <si>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</si>
  <si>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</si>
  <si>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</si>
  <si>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</si>
  <si>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</si>
  <si>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</si>
  <si>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</si>
  <si>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</si>
  <si>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</si>
  <si>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</si>
  <si>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</si>
  <si>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</si>
  <si>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</si>
  <si>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</si>
  <si>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</si>
  <si>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</si>
  <si>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</si>
  <si>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</si>
  <si>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</si>
  <si>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</si>
  <si>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</si>
  <si>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</si>
  <si>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</si>
  <si>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</si>
  <si>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</si>
  <si>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</si>
  <si>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</si>
  <si>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</si>
  <si>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</si>
  <si>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</si>
  <si>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</si>
  <si>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</si>
  <si>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</si>
  <si>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</si>
  <si>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</si>
  <si>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</si>
  <si>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</si>
  <si>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</si>
  <si>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</si>
  <si>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</si>
  <si>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</si>
  <si>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</si>
  <si>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</si>
  <si>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</si>
  <si>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</si>
  <si>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</si>
  <si>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</si>
  <si>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</si>
  <si>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</si>
  <si>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</si>
  <si>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</si>
  <si>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</si>
  <si>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</si>
  <si>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</si>
  <si>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</si>
  <si>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</si>
  <si>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</si>
  <si>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</si>
  <si>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</si>
  <si>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</si>
  <si>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</si>
  <si>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</si>
  <si>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</si>
  <si>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</si>
  <si>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</si>
  <si>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</si>
  <si>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</si>
  <si>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</si>
  <si>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</si>
  <si>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</si>
  <si>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</si>
  <si>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</si>
  <si>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</si>
  <si>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</si>
  <si>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</si>
  <si>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</si>
  <si>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</si>
  <si>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</si>
  <si>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</si>
  <si>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</si>
  <si>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</si>
  <si>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</si>
  <si>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</si>
  <si>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</si>
  <si>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</si>
  <si>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</si>
  <si>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</si>
  <si>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</si>
  <si>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</si>
  <si>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</si>
  <si>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</si>
  <si>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</si>
  <si>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</si>
  <si>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</si>
  <si>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</si>
  <si>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</si>
  <si>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</si>
  <si>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</si>
  <si>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</si>
  <si>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</si>
  <si>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</si>
  <si>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</si>
  <si>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</si>
  <si>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</si>
  <si>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</si>
  <si>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</si>
  <si>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</si>
  <si>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</si>
  <si>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</si>
  <si>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</si>
  <si>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</si>
  <si>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</si>
  <si>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</si>
  <si>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</si>
  <si>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</si>
  <si>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</si>
  <si>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</si>
  <si>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</si>
  <si>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</si>
  <si>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</si>
  <si>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</si>
  <si>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</si>
  <si>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</si>
  <si>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</si>
  <si>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</si>
  <si>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</si>
  <si>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</si>
  <si>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</si>
  <si>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</si>
  <si>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</si>
  <si>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</si>
  <si>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</si>
  <si>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</si>
  <si>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</si>
  <si>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</si>
  <si>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</si>
  <si>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</si>
  <si>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</si>
  <si>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</si>
  <si>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</si>
  <si>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</si>
  <si>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</si>
  <si>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</si>
  <si>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</si>
  <si>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</si>
  <si>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</si>
  <si>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</si>
  <si>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</si>
  <si>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</si>
  <si>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</si>
  <si>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</si>
  <si>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</si>
  <si>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</si>
  <si>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</si>
  <si>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</si>
  <si>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</si>
  <si>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</si>
  <si>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</si>
  <si>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</si>
  <si>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</si>
  <si>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</si>
  <si>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</si>
  <si>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</si>
  <si>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</si>
  <si>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</si>
  <si>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</si>
  <si>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</si>
  <si>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</si>
  <si>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</si>
  <si>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</si>
  <si>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</si>
  <si>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</si>
  <si>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</si>
  <si>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</si>
  <si>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</si>
  <si>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</si>
  <si>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</si>
  <si>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</si>
  <si>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</si>
  <si>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</si>
  <si>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</si>
  <si>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</si>
  <si>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</si>
  <si>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</si>
  <si>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</si>
  <si>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</si>
  <si>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</si>
  <si>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</si>
  <si>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</si>
  <si>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</si>
  <si>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</si>
  <si>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</si>
  <si>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</si>
  <si>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</si>
  <si>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</si>
  <si>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</si>
  <si>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</si>
  <si>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</si>
  <si>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</si>
  <si>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</si>
  <si>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</si>
  <si>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</si>
  <si>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</si>
  <si>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</si>
  <si>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</si>
  <si>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</si>
  <si>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</si>
  <si>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</si>
  <si>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</si>
  <si>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</si>
  <si>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</si>
  <si>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</si>
  <si>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</si>
  <si>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</si>
  <si>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</si>
  <si>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</si>
  <si>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</si>
  <si>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</si>
  <si>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</si>
  <si>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</si>
  <si>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</si>
  <si>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</si>
  <si>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</si>
  <si>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</si>
  <si>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</si>
  <si>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</si>
  <si>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</si>
  <si>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</si>
  <si>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</si>
  <si>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</si>
  <si>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</si>
  <si>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</si>
  <si>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</si>
  <si>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</si>
  <si>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</si>
  <si>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</si>
  <si>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</si>
  <si>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</si>
  <si>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</si>
  <si>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</si>
  <si>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</si>
  <si>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</si>
  <si>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</si>
  <si>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</si>
  <si>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</si>
  <si>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</si>
  <si>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</si>
  <si>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</si>
  <si>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</si>
  <si>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</si>
  <si>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</si>
  <si>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</si>
  <si>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</si>
  <si>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</si>
  <si>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</si>
  <si>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</si>
  <si>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</si>
  <si>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</si>
  <si>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</si>
  <si>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</si>
  <si>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</si>
  <si>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</si>
  <si>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</si>
  <si>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</si>
  <si>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</si>
  <si>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</si>
  <si>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</si>
  <si>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</si>
  <si>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</si>
  <si>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</si>
  <si>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</si>
  <si>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</si>
  <si>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</si>
  <si>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</si>
  <si>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</si>
  <si>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</si>
  <si>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</si>
  <si>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</si>
  <si>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</si>
  <si>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</si>
  <si>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</si>
  <si>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</si>
  <si>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</si>
  <si>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</si>
  <si>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</si>
  <si>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</si>
  <si>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</si>
  <si>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</si>
  <si>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</si>
  <si>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</si>
  <si>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</si>
  <si>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</si>
  <si>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</si>
  <si>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</si>
  <si>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</si>
  <si>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</si>
  <si>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</si>
  <si>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</si>
  <si>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</si>
  <si>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</si>
  <si>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</si>
  <si>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</si>
  <si>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</si>
  <si>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</si>
  <si>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</si>
  <si>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</si>
  <si>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</si>
  <si>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</si>
  <si>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</si>
  <si>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</si>
  <si>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</si>
  <si>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</si>
  <si>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</si>
  <si>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</si>
  <si>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</si>
  <si>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</si>
  <si>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</si>
  <si>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</si>
  <si>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</si>
  <si>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</si>
  <si>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</si>
  <si>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</si>
  <si>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</si>
  <si>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</si>
  <si>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</si>
  <si>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</si>
  <si>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</si>
  <si>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</si>
  <si>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</si>
  <si>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</si>
  <si>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</si>
  <si>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</si>
  <si>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</si>
  <si>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</si>
  <si>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</si>
  <si>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</si>
  <si>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</si>
  <si>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</si>
  <si>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</si>
  <si>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</si>
  <si>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</si>
  <si>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</si>
  <si>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</si>
  <si>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</si>
  <si>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</si>
  <si>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</si>
  <si>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</si>
  <si>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</si>
  <si>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</si>
  <si>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</si>
  <si>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</si>
  <si>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</si>
  <si>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</si>
  <si>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</si>
  <si>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</si>
  <si>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</si>
  <si>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</si>
  <si>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</si>
  <si>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</si>
  <si>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</si>
  <si>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</si>
  <si>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</si>
  <si>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</si>
  <si>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</si>
  <si>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</si>
  <si>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</si>
  <si>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</si>
  <si>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</si>
  <si>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</si>
  <si>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</si>
  <si>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</si>
  <si>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</si>
  <si>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</si>
  <si>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</si>
  <si>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</si>
  <si>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</si>
  <si>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</si>
  <si>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</si>
  <si>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</si>
  <si>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</si>
  <si>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</si>
  <si>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</si>
  <si>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</si>
  <si>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</si>
  <si>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</si>
  <si>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</si>
  <si>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</si>
  <si>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</si>
  <si>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</si>
  <si>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</si>
  <si>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</si>
  <si>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</si>
  <si>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</si>
  <si>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</si>
  <si>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</si>
  <si>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</si>
  <si>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</si>
  <si>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</si>
  <si>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</si>
  <si>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</si>
  <si>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</si>
  <si>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</si>
  <si>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</si>
  <si>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</si>
  <si>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</si>
  <si>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</si>
  <si>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</si>
  <si>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</si>
  <si>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</si>
  <si>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</si>
  <si>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</si>
  <si>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</si>
  <si>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</si>
  <si>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</si>
  <si>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</si>
  <si>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</si>
  <si>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</si>
  <si>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</si>
  <si>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</si>
  <si>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</si>
  <si>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</si>
  <si>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</si>
  <si>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</si>
  <si>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</si>
  <si>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</si>
  <si>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</si>
  <si>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</si>
  <si>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</si>
  <si>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</si>
  <si>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</si>
  <si>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</si>
  <si>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</si>
  <si>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</si>
  <si>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</si>
  <si>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</si>
  <si>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</si>
  <si>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</si>
  <si>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</si>
  <si>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</si>
  <si>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</si>
  <si>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</si>
  <si>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</si>
  <si>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</si>
  <si>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</si>
  <si>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</si>
  <si>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</si>
  <si>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</si>
  <si>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</si>
  <si>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</si>
  <si>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</si>
  <si>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</si>
  <si>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</si>
  <si>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</si>
  <si>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</si>
  <si>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</si>
  <si>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</si>
  <si>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</si>
  <si>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</si>
  <si>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</si>
  <si>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</si>
  <si>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</si>
  <si>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</si>
  <si>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</si>
  <si>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</si>
  <si>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</si>
  <si>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</si>
  <si>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</si>
  <si>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</si>
  <si>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</si>
  <si>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</si>
  <si>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</si>
  <si>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</si>
  <si>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</si>
  <si>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</si>
  <si>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</si>
  <si>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</si>
  <si>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</si>
  <si>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</si>
  <si>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</si>
  <si>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</si>
  <si>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</si>
  <si>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</si>
  <si>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</si>
  <si>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</si>
  <si>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</si>
  <si>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</si>
  <si>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</si>
  <si>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</si>
  <si>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</si>
  <si>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</si>
  <si>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</si>
  <si>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</si>
  <si>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</si>
  <si>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</si>
  <si>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</si>
  <si>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</si>
  <si>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</si>
  <si>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</si>
  <si>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</si>
  <si>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</si>
  <si>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</si>
  <si>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</si>
  <si>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</si>
  <si>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</si>
  <si>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</si>
  <si>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</si>
  <si>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</si>
  <si>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</si>
  <si>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</si>
  <si>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</si>
  <si>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</si>
  <si>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</si>
  <si>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</si>
  <si>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</si>
  <si>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</si>
  <si>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</si>
  <si>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</si>
  <si>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</si>
  <si>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</si>
  <si>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</si>
  <si>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</si>
  <si>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</si>
  <si>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</si>
  <si>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</si>
  <si>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</si>
  <si>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</si>
  <si>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</si>
  <si>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</si>
  <si>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</si>
  <si>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</si>
  <si>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</si>
  <si>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</si>
  <si>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</si>
  <si>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</si>
  <si>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</si>
  <si>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</si>
  <si>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</si>
  <si>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</si>
  <si>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</si>
  <si>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</si>
  <si>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</si>
  <si>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</si>
  <si>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</si>
  <si>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</si>
  <si>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</si>
  <si>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</si>
  <si>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</si>
  <si>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</si>
  <si>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</si>
  <si>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</si>
  <si>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</si>
  <si>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</si>
  <si>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</si>
  <si>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</si>
  <si>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</si>
  <si>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</si>
  <si>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</si>
  <si>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</si>
  <si>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</si>
  <si>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</si>
  <si>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</si>
  <si>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</si>
  <si>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</si>
  <si>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</si>
  <si>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</si>
  <si>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</si>
  <si>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</si>
  <si>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</si>
  <si>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</si>
  <si>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</si>
  <si>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</si>
  <si>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</si>
  <si>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</si>
  <si>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</si>
  <si>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</si>
  <si>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</si>
  <si>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</si>
  <si>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</si>
  <si>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</si>
  <si>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</si>
  <si>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</si>
  <si>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</si>
  <si>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</si>
  <si>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</si>
  <si>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</si>
  <si>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</si>
  <si>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</si>
  <si>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</si>
  <si>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</si>
  <si>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</si>
  <si>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</si>
  <si>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</si>
  <si>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</si>
  <si>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</si>
  <si>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</si>
  <si>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</si>
  <si>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</si>
  <si>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</si>
  <si>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</si>
  <si>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</si>
  <si>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</si>
  <si>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</si>
  <si>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</si>
  <si>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</si>
  <si>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</si>
  <si>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</si>
  <si>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</si>
  <si>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</si>
  <si>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</si>
  <si>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</si>
  <si>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</si>
  <si>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</si>
  <si>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</si>
  <si>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</si>
  <si>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</si>
  <si>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</si>
  <si>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</si>
  <si>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</si>
  <si>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</si>
  <si>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</si>
  <si>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</si>
  <si>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</si>
  <si>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</si>
  <si>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</si>
  <si>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</si>
  <si>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</si>
  <si>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</si>
  <si>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</si>
  <si>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</si>
  <si>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</si>
  <si>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</si>
  <si>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</si>
  <si>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</si>
  <si>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</si>
  <si>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</si>
  <si>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</si>
  <si>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</si>
  <si>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</si>
  <si>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</si>
  <si>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</si>
  <si>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</si>
  <si>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</si>
  <si>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</si>
  <si>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</si>
  <si>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</si>
  <si>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</si>
  <si>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</si>
  <si>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</si>
  <si>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</si>
  <si>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</si>
  <si>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</si>
  <si>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</si>
  <si>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</si>
  <si>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</si>
  <si>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</si>
  <si>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</si>
  <si>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</si>
  <si>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</si>
  <si>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</si>
  <si>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</si>
  <si>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</si>
  <si>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</si>
  <si>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</si>
  <si>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</si>
  <si>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</si>
  <si>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</si>
  <si>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</si>
  <si>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</si>
  <si>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</si>
  <si>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</si>
  <si>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</si>
  <si>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</si>
  <si>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</si>
  <si>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</si>
  <si>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</si>
  <si>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</si>
  <si>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</si>
  <si>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</si>
  <si>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</si>
  <si>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</si>
  <si>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</si>
  <si>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</si>
  <si>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</si>
  <si>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</si>
  <si>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</si>
  <si>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</si>
  <si>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</si>
  <si>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</si>
  <si>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</si>
  <si>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</si>
  <si>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</si>
  <si>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</si>
  <si>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</si>
  <si>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</si>
  <si>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</si>
  <si>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</si>
  <si>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</si>
  <si>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</si>
  <si>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</si>
  <si>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</si>
  <si>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</si>
  <si>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</si>
  <si>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</si>
  <si>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</si>
  <si>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</si>
  <si>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</si>
  <si>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</si>
  <si>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</si>
  <si>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</si>
  <si>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</si>
  <si>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</si>
  <si>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</si>
  <si>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</si>
  <si>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</si>
  <si>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</si>
  <si>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</si>
  <si>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</si>
  <si>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</si>
  <si>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</si>
  <si>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</si>
  <si>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</si>
  <si>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</si>
  <si>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</si>
  <si>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</si>
  <si>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</si>
  <si>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</si>
  <si>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</si>
  <si>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</si>
  <si>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</si>
  <si>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</si>
  <si>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</si>
  <si>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</si>
  <si>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</si>
  <si>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</si>
  <si>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</si>
  <si>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</si>
  <si>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</si>
  <si>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</si>
  <si>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</si>
  <si>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</si>
  <si>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</si>
  <si>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</si>
  <si>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</si>
  <si>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</si>
  <si>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</si>
  <si>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</si>
  <si>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</si>
  <si>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</si>
  <si>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</si>
  <si>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</si>
  <si>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</si>
  <si>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</si>
  <si>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</si>
  <si>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</si>
  <si>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</si>
  <si>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</si>
  <si>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</si>
  <si>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</si>
  <si>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</si>
  <si>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</si>
  <si>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</si>
  <si>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</si>
  <si>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</si>
  <si>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</si>
  <si>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</si>
  <si>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</si>
  <si>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</si>
  <si>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</si>
  <si>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</si>
  <si>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</si>
  <si>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</si>
  <si>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</si>
  <si>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</si>
  <si>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</si>
  <si>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</si>
  <si>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</si>
  <si>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</si>
  <si>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</si>
  <si>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</si>
  <si>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</si>
  <si>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</si>
  <si>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</si>
  <si>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</si>
  <si>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</si>
  <si>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</si>
  <si>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</si>
  <si>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</si>
  <si>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</si>
  <si>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</si>
  <si>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</si>
  <si>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</si>
  <si>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</si>
  <si>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</si>
  <si>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</si>
  <si>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</si>
  <si>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</si>
  <si>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</si>
  <si>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</si>
  <si>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</si>
  <si>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</si>
  <si>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</si>
  <si>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</si>
  <si>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</si>
  <si>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</si>
  <si>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</si>
  <si>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</si>
  <si>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</si>
  <si>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</si>
  <si>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</si>
  <si>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</si>
  <si>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</si>
  <si>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</si>
  <si>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</si>
  <si>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</si>
  <si>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</si>
  <si>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</si>
  <si>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</si>
  <si>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</si>
  <si>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</si>
  <si>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</si>
  <si>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</si>
  <si>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</si>
  <si>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</si>
  <si>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</si>
  <si>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</si>
  <si>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</si>
  <si>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</si>
  <si>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</si>
  <si>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</si>
  <si>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</si>
  <si>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</si>
  <si>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</si>
  <si>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</si>
  <si>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</si>
  <si>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</si>
  <si>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</si>
  <si>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</si>
  <si>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</si>
  <si>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</si>
  <si>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</si>
  <si>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</si>
  <si>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</si>
  <si>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</si>
  <si>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</si>
  <si>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</si>
  <si>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</si>
  <si>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</si>
  <si>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</si>
  <si>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</si>
  <si>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</si>
  <si>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</si>
  <si>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</si>
  <si>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</si>
  <si>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</si>
  <si>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</si>
  <si>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</si>
  <si>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</si>
  <si>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</si>
  <si>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</si>
  <si>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</si>
  <si>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</si>
  <si>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</si>
  <si>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</si>
  <si>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</si>
  <si>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</si>
  <si>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</si>
  <si>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</si>
  <si>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</si>
  <si>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</si>
  <si>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</si>
  <si>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</si>
  <si>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</si>
  <si>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</si>
  <si>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</si>
  <si>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</si>
  <si>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</si>
  <si>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</si>
  <si>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</si>
  <si>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</si>
  <si>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</si>
  <si>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</si>
  <si>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</si>
  <si>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</si>
  <si>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</si>
  <si>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</si>
  <si>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</si>
  <si>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</si>
  <si>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</si>
  <si>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</si>
  <si>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</si>
  <si>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</si>
  <si>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</si>
  <si>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</si>
  <si>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</si>
  <si>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</si>
  <si>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</si>
  <si>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</si>
  <si>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</si>
  <si>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</si>
  <si>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</si>
  <si>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</si>
  <si>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</si>
  <si>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</si>
  <si>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</si>
  <si>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</si>
  <si>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</si>
  <si>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</si>
  <si>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</si>
  <si>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</si>
  <si>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</si>
  <si>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</si>
  <si>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</si>
  <si>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</si>
  <si>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</si>
  <si>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</si>
  <si>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</si>
  <si>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</si>
  <si>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</si>
  <si>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</si>
  <si>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</si>
  <si>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</si>
  <si>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</si>
  <si>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</si>
  <si>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</si>
  <si>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</si>
  <si>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</si>
  <si>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</si>
  <si>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</si>
  <si>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</si>
  <si>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</si>
  <si>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</si>
  <si>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</si>
  <si>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</si>
  <si>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</si>
  <si>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</si>
  <si>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</si>
  <si>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</si>
  <si>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</si>
  <si>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</si>
  <si>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</si>
  <si>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</si>
  <si>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</si>
  <si>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</si>
  <si>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</si>
  <si>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</si>
  <si>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</si>
  <si>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</si>
  <si>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</si>
  <si>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</si>
  <si>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</si>
  <si>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</si>
  <si>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</si>
  <si>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</si>
  <si>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</si>
  <si>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</si>
  <si>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</si>
  <si>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</si>
  <si>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</si>
  <si>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</si>
  <si>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</si>
  <si>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</si>
  <si>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</si>
  <si>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</si>
  <si>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</si>
  <si>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</si>
  <si>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</si>
  <si>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</si>
  <si>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</si>
  <si>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</si>
  <si>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</si>
  <si>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</si>
  <si>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</si>
  <si>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</si>
  <si>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</si>
  <si>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</si>
  <si>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</si>
  <si>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</si>
  <si>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</si>
  <si>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</si>
  <si>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</si>
  <si>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</si>
  <si>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</si>
  <si>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</si>
  <si>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</si>
  <si>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</si>
  <si>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</si>
  <si>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</si>
  <si>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</si>
  <si>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</si>
  <si>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</si>
  <si>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</si>
  <si>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</si>
  <si>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</si>
  <si>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</si>
  <si>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</si>
  <si>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</si>
  <si>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</si>
  <si>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</si>
  <si>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</si>
  <si>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</si>
  <si>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</si>
  <si>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</si>
  <si>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</si>
  <si>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</si>
  <si>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</si>
  <si>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</si>
  <si>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</si>
  <si>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</si>
  <si>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</si>
  <si>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</si>
  <si>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</si>
  <si>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</si>
  <si>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</si>
  <si>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</si>
  <si>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</si>
  <si>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</si>
  <si>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</si>
  <si>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</si>
  <si>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</si>
  <si>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</si>
  <si>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</si>
  <si>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</si>
  <si>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</si>
  <si>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</si>
  <si>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</si>
  <si>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</si>
  <si>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</si>
  <si>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</si>
  <si>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</si>
  <si>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</si>
  <si>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</si>
  <si>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</si>
  <si>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</si>
  <si>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</si>
  <si>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</si>
  <si>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</si>
  <si>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</si>
  <si>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</si>
  <si>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</si>
  <si>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</si>
  <si>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</si>
  <si>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</si>
  <si>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</si>
  <si>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</si>
  <si>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</si>
  <si>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</si>
  <si>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</si>
  <si>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</si>
  <si>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</si>
  <si>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</si>
  <si>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</si>
  <si>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</si>
  <si>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</si>
  <si>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</si>
  <si>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</si>
  <si>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</si>
  <si>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</si>
  <si>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</si>
  <si>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</si>
  <si>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</si>
  <si>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</si>
  <si>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</si>
  <si>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</si>
  <si>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</si>
  <si>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</si>
  <si>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</si>
  <si>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</si>
  <si>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</si>
  <si>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</si>
  <si>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</si>
  <si>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</si>
  <si>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</si>
  <si>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</si>
  <si>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</si>
  <si>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</si>
  <si>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</si>
  <si>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</si>
  <si>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</si>
  <si>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</si>
  <si>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</si>
  <si>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</si>
  <si>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</si>
  <si>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</si>
  <si>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</si>
  <si>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</si>
  <si>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</si>
  <si>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</si>
  <si>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</si>
  <si>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</si>
  <si>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</si>
  <si>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</si>
  <si>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</si>
  <si>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</si>
  <si>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</si>
  <si>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</si>
  <si>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</si>
  <si>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</si>
  <si>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</si>
  <si>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</si>
  <si>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</si>
  <si>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</si>
  <si>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</si>
  <si>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</si>
  <si>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</si>
  <si>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</si>
  <si>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</si>
  <si>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</si>
  <si>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</si>
  <si>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</si>
  <si>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</si>
  <si>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</si>
  <si>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</si>
  <si>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</si>
  <si>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</si>
  <si>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</si>
  <si>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</si>
  <si>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</si>
  <si>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</si>
  <si>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</si>
  <si>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</si>
  <si>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</si>
  <si>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</si>
  <si>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</si>
  <si>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</si>
  <si>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</si>
  <si>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</si>
  <si>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</si>
  <si>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</si>
  <si>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</si>
  <si>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</si>
  <si>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</si>
  <si>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</si>
  <si>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</si>
  <si>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</si>
  <si>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</si>
  <si>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</si>
  <si>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</si>
  <si>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</si>
  <si>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</si>
  <si>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</si>
  <si>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</si>
  <si>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</si>
  <si>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</si>
  <si>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</si>
  <si>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</si>
  <si>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</si>
  <si>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</si>
  <si>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</si>
  <si>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</si>
  <si>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</si>
  <si>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</si>
  <si>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</si>
  <si>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</si>
  <si>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</si>
  <si>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</si>
  <si>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</si>
  <si>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</si>
  <si>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</si>
  <si>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</si>
  <si>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</si>
  <si>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</si>
  <si>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</si>
  <si>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</si>
  <si>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</si>
  <si>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</si>
  <si>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</si>
  <si>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</si>
  <si>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</si>
  <si>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</si>
  <si>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</si>
  <si>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</si>
  <si>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</si>
  <si>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</si>
  <si>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</si>
  <si>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</si>
  <si>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</si>
  <si>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</si>
  <si>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</si>
  <si>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</si>
  <si>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</si>
  <si>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</si>
  <si>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</si>
  <si>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</si>
  <si>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</si>
  <si>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</si>
  <si>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</si>
  <si>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</si>
  <si>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</si>
  <si>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</si>
  <si>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</si>
  <si>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</si>
  <si>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</si>
  <si>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</si>
  <si>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</si>
  <si>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</si>
  <si>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</si>
  <si>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</si>
  <si>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</si>
  <si>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</si>
  <si>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</si>
  <si>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</si>
  <si>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</si>
  <si>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</si>
  <si>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</si>
  <si>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</si>
  <si>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</si>
  <si>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</si>
  <si>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</si>
  <si>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</si>
  <si>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</si>
  <si>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</si>
  <si>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</si>
  <si>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</si>
  <si>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</si>
  <si>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</si>
  <si>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</si>
  <si>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</si>
  <si>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</si>
  <si>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</si>
  <si>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</si>
  <si>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</si>
  <si>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</si>
  <si>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</si>
  <si>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</si>
  <si>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</si>
  <si>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</si>
  <si>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</si>
  <si>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</si>
  <si>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</si>
  <si>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</si>
  <si>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</si>
  <si>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</si>
  <si>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</si>
  <si>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</si>
  <si>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</si>
  <si>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</si>
  <si>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</si>
  <si>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</si>
  <si>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</si>
  <si>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</si>
  <si>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</si>
  <si>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</si>
  <si>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</si>
  <si>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</si>
  <si>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</si>
  <si>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</si>
  <si>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</si>
  <si>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</si>
  <si>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</si>
  <si>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</si>
  <si>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</si>
  <si>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</si>
  <si>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</si>
  <si>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</si>
  <si>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</si>
  <si>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</si>
  <si>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</si>
  <si>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</si>
  <si>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</si>
  <si>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</si>
  <si>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</si>
  <si>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</si>
  <si>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</si>
  <si>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</si>
  <si>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</si>
  <si>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</si>
  <si>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</si>
  <si>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</si>
  <si>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</si>
  <si>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</si>
  <si>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</si>
  <si>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</si>
  <si>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</si>
  <si>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</si>
  <si>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</si>
  <si>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</si>
  <si>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</si>
  <si>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</si>
  <si>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</si>
  <si>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</si>
  <si>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</si>
  <si>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</si>
  <si>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</si>
  <si>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</si>
  <si>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</si>
  <si>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</si>
  <si>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</si>
  <si>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</si>
  <si>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</si>
  <si>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</si>
  <si>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</si>
  <si>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</si>
  <si>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</si>
  <si>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</si>
  <si>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</si>
  <si>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</si>
  <si>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</si>
  <si>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</si>
  <si>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</si>
  <si>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</si>
  <si>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</si>
  <si>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</si>
  <si>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</si>
  <si>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</si>
  <si>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</si>
  <si>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</si>
  <si>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</si>
  <si>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</si>
  <si>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</si>
  <si>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</si>
  <si>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</si>
  <si>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</si>
  <si>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</si>
  <si>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</si>
  <si>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</si>
  <si>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</si>
  <si>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</si>
  <si>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</si>
  <si>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</si>
  <si>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</si>
  <si>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</si>
  <si>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</si>
  <si>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</si>
  <si>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</si>
  <si>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</si>
  <si>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</si>
  <si>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</si>
  <si>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</si>
  <si>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</si>
  <si>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</si>
  <si>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</si>
  <si>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</si>
  <si>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</si>
  <si>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</si>
  <si>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</si>
  <si>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</si>
  <si>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</si>
  <si>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</si>
  <si>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</si>
  <si>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</si>
  <si>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</si>
  <si>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</si>
  <si>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</si>
  <si>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</si>
  <si>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</si>
  <si>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</si>
  <si>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</si>
  <si>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</si>
  <si>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</si>
  <si>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</si>
  <si>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</si>
  <si>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</si>
  <si>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</si>
  <si>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</si>
  <si>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</si>
  <si>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</si>
  <si>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</si>
  <si>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</si>
  <si>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</si>
  <si>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</si>
  <si>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</si>
  <si>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</si>
  <si>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</si>
  <si>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</si>
  <si>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</si>
  <si>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</si>
  <si>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</si>
  <si>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</si>
  <si>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</si>
  <si>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</si>
  <si>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</si>
  <si>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</si>
  <si>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</si>
  <si>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</si>
  <si>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</si>
  <si>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</si>
  <si>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</si>
  <si>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</si>
  <si>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</si>
  <si>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</si>
  <si>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</si>
  <si>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</si>
  <si>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</si>
  <si>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</si>
  <si>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</si>
  <si>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</si>
  <si>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</si>
  <si>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</si>
  <si>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</si>
  <si>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</si>
  <si>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</si>
  <si>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</si>
  <si>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</si>
  <si>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</si>
  <si>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</si>
  <si>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</si>
  <si>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</si>
  <si>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</si>
  <si>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</si>
  <si>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</si>
  <si>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</si>
  <si>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</si>
  <si>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</si>
  <si>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</si>
  <si>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</si>
  <si>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</si>
  <si>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</si>
  <si>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</si>
  <si>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</si>
  <si>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</si>
  <si>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</si>
  <si>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</si>
  <si>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</si>
  <si>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</si>
  <si>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</si>
  <si>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</si>
  <si>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</si>
  <si>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</si>
  <si>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</si>
  <si>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</si>
  <si>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</si>
  <si>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</si>
  <si>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</si>
  <si>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</si>
  <si>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</si>
  <si>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</si>
  <si>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</si>
  <si>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</si>
  <si>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</si>
  <si>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</si>
  <si>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</si>
  <si>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</si>
  <si>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</si>
  <si>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</si>
  <si>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</si>
  <si>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</si>
  <si>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</si>
  <si>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</si>
  <si>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</si>
  <si>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</si>
  <si>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</si>
  <si>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</si>
  <si>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</si>
  <si>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</si>
  <si>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</si>
  <si>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</si>
  <si>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</si>
  <si>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</si>
  <si>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</si>
  <si>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</si>
  <si>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</si>
  <si>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</si>
  <si>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</si>
  <si>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</si>
  <si>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</si>
  <si>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</si>
  <si>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</si>
  <si>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</si>
  <si>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</si>
  <si>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</si>
  <si>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</si>
  <si>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</si>
  <si>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</si>
  <si>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</si>
  <si>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</si>
  <si>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</si>
  <si>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</si>
  <si>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</si>
  <si>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</si>
  <si>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</si>
  <si>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</si>
  <si>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</si>
  <si>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</si>
  <si>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</si>
  <si>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</si>
  <si>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</si>
  <si>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</si>
  <si>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</si>
  <si>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</si>
  <si>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</si>
  <si>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</si>
  <si>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</si>
  <si>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</si>
  <si>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</si>
  <si>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</si>
  <si>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</si>
  <si>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</si>
  <si>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</si>
  <si>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</si>
  <si>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</si>
  <si>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</si>
  <si>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</si>
  <si>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</si>
  <si>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</si>
  <si>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</si>
  <si>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</si>
  <si>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</si>
  <si>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</si>
  <si>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</si>
  <si>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</si>
  <si>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</si>
  <si>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</si>
  <si>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</si>
  <si>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</si>
  <si>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</si>
  <si>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</si>
  <si>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</si>
  <si>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</si>
  <si>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</si>
  <si>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</si>
  <si>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</si>
  <si>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</si>
  <si>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</si>
  <si>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</si>
  <si>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</si>
  <si>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</si>
  <si>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</si>
  <si>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</si>
  <si>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</si>
  <si>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</si>
  <si>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</si>
  <si>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</si>
  <si>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</si>
  <si>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</si>
  <si>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</si>
  <si>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</si>
  <si>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</si>
  <si>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</si>
  <si>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</si>
  <si>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</si>
  <si>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</si>
  <si>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</si>
  <si>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</si>
  <si>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</si>
  <si>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</si>
  <si>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</si>
  <si>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</si>
  <si>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</si>
  <si>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</si>
  <si>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</si>
  <si>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</si>
  <si>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</si>
  <si>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</si>
  <si>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</si>
  <si>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</si>
  <si>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</si>
  <si>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</si>
  <si>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</si>
  <si>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</si>
  <si>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</si>
  <si>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</si>
  <si>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</si>
  <si>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</si>
  <si>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</si>
  <si>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</si>
  <si>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</si>
  <si>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</si>
  <si>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</si>
  <si>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</si>
  <si>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</si>
  <si>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</si>
  <si>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</si>
  <si>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</si>
  <si>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</si>
  <si>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</si>
  <si>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</si>
  <si>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</si>
  <si>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</si>
  <si>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</si>
  <si>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</si>
  <si>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</si>
  <si>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</si>
  <si>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</si>
  <si>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</si>
  <si>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</si>
  <si>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</si>
  <si>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</si>
  <si>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</si>
  <si>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</si>
  <si>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</si>
  <si>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</si>
  <si>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</si>
  <si>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</si>
  <si>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</si>
  <si>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</si>
  <si>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</si>
  <si>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</si>
  <si>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</si>
  <si>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</si>
  <si>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</si>
  <si>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</si>
  <si>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</si>
  <si>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</si>
  <si>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</si>
  <si>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</si>
  <si>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</si>
  <si>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</si>
  <si>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</si>
  <si>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</si>
  <si>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</si>
  <si>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</si>
  <si>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</si>
  <si>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</si>
  <si>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</si>
  <si>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</si>
  <si>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</si>
  <si>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</si>
  <si>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</si>
  <si>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</si>
  <si>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</si>
  <si>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</si>
  <si>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</si>
  <si>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</si>
  <si>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</si>
  <si>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</si>
  <si>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</si>
  <si>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</si>
  <si>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</si>
  <si>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</si>
  <si>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</si>
  <si>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</si>
  <si>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</si>
  <si>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</si>
  <si>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</si>
  <si>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</si>
  <si>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</si>
  <si>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</si>
  <si>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</si>
  <si>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</si>
  <si>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</si>
  <si>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</si>
  <si>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</si>
  <si>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</si>
  <si>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</si>
  <si>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</si>
  <si>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</si>
  <si>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</si>
  <si>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</si>
  <si>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</si>
  <si>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</si>
  <si>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</si>
  <si>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</si>
  <si>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</si>
  <si>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</si>
  <si>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</si>
  <si>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</si>
  <si>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</si>
  <si>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</si>
  <si>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</si>
  <si>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</si>
  <si>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</si>
  <si>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</si>
  <si>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</si>
  <si>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</si>
  <si>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</si>
  <si>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</si>
  <si>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</si>
  <si>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</si>
  <si>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</si>
  <si>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</si>
  <si>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</si>
  <si>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</si>
  <si>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</si>
  <si>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</si>
  <si>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</si>
  <si>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</si>
  <si>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</si>
  <si>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</si>
  <si>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</si>
  <si>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</si>
  <si>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</si>
  <si>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</si>
  <si>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</si>
  <si>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</si>
  <si>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</si>
  <si>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</si>
  <si>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</si>
  <si>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</si>
  <si>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</si>
  <si>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</si>
  <si>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</si>
  <si>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</si>
  <si>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</si>
  <si>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</si>
  <si>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</si>
  <si>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</si>
  <si>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</si>
  <si>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</si>
  <si>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</si>
  <si>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</si>
  <si>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</si>
  <si>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</si>
  <si>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</si>
  <si>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</si>
  <si>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</si>
  <si>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</si>
  <si>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</si>
  <si>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</si>
  <si>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</si>
  <si>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</si>
  <si>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</si>
  <si>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</si>
  <si>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</si>
  <si>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</si>
  <si>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</si>
  <si>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</si>
  <si>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</si>
  <si>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</si>
  <si>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</si>
  <si>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</si>
  <si>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</si>
  <si>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</si>
  <si>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</si>
  <si>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</si>
  <si>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</si>
  <si>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</si>
  <si>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</si>
  <si>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</si>
  <si>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</si>
  <si>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</si>
  <si>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</si>
  <si>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</si>
  <si>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</si>
  <si>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</si>
  <si>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</si>
  <si>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</si>
  <si>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</si>
  <si>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</si>
  <si>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</si>
  <si>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</si>
  <si>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</si>
  <si>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</si>
  <si>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</si>
  <si>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</si>
  <si>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</si>
  <si>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</si>
  <si>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</si>
  <si>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</si>
  <si>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</si>
  <si>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</si>
  <si>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</si>
  <si>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</si>
  <si>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</si>
  <si>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</si>
  <si>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</si>
  <si>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</si>
  <si>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</si>
  <si>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</si>
  <si>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</si>
  <si>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</si>
  <si>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</si>
  <si>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</si>
  <si>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</si>
  <si>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</si>
  <si>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</si>
  <si>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</si>
  <si>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</si>
  <si>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</si>
  <si>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</si>
  <si>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</si>
  <si>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</si>
  <si>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</si>
  <si>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</si>
  <si>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</si>
  <si>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</si>
  <si>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</si>
  <si>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</si>
  <si>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</si>
  <si>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</si>
  <si>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</si>
  <si>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</si>
  <si>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</si>
  <si>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</si>
  <si>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</si>
  <si>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</si>
  <si>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</si>
  <si>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</si>
  <si>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</si>
  <si>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</si>
  <si>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</si>
  <si>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</si>
  <si>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</si>
  <si>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</si>
  <si>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</si>
  <si>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</si>
  <si>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</si>
  <si>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</si>
  <si>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</si>
  <si>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</si>
  <si>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</si>
  <si>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</si>
  <si>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</si>
  <si>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</si>
  <si>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</si>
  <si>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</si>
  <si>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</si>
  <si>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</si>
  <si>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</si>
  <si>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</si>
  <si>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</si>
  <si>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</si>
  <si>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</si>
  <si>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</si>
  <si>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</si>
  <si>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</si>
  <si>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</si>
  <si>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</si>
  <si>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</si>
  <si>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</si>
  <si>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</si>
  <si>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</si>
  <si>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</si>
  <si>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</si>
  <si>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</si>
  <si>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</si>
  <si>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</si>
  <si>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</si>
  <si>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</si>
  <si>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</si>
  <si>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</si>
  <si>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</si>
  <si>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</si>
  <si>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</si>
  <si>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</si>
  <si>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</si>
  <si>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</si>
  <si>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</si>
  <si>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</si>
  <si>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</si>
  <si>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</si>
  <si>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</si>
  <si>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</si>
  <si>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</si>
  <si>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</si>
  <si>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</si>
  <si>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</si>
  <si>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</si>
  <si>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</si>
  <si>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</si>
  <si>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</si>
  <si>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</si>
  <si>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</si>
  <si>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</si>
  <si>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</si>
  <si>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</si>
  <si>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</si>
  <si>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</si>
  <si>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</si>
  <si>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</si>
  <si>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</si>
  <si>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</si>
  <si>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</si>
  <si>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</si>
  <si>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</si>
  <si>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</si>
  <si>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</si>
  <si>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</si>
  <si>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</si>
  <si>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</si>
  <si>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</si>
  <si>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</si>
  <si>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</si>
  <si>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</si>
  <si>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</si>
  <si>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</si>
  <si>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</si>
  <si>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</si>
  <si>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</si>
  <si>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</si>
  <si>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</si>
  <si>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</si>
  <si>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</si>
  <si>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</si>
  <si>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</si>
  <si>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</si>
  <si>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</si>
  <si>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</si>
  <si>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</si>
  <si>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</si>
  <si>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</si>
  <si>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</si>
  <si>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</si>
  <si>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</si>
  <si>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</si>
  <si>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</si>
  <si>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</si>
  <si>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</si>
  <si>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</si>
  <si>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</si>
  <si>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</si>
  <si>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</si>
  <si>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</si>
  <si>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</si>
  <si>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</si>
  <si>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</si>
  <si>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</si>
  <si>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</si>
  <si>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</si>
  <si>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</si>
  <si>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</si>
  <si>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</si>
  <si>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</si>
  <si>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</si>
  <si>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</si>
  <si>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</si>
  <si>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</si>
  <si>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</si>
  <si>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</si>
  <si>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</si>
  <si>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</si>
  <si>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</si>
  <si>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</si>
  <si>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</si>
  <si>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</si>
  <si>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</si>
  <si>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</si>
  <si>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</si>
  <si>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</si>
  <si>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</si>
  <si>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</si>
  <si>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</si>
  <si>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</si>
  <si>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</si>
  <si>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</si>
  <si>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</si>
  <si>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</si>
  <si>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</si>
  <si>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</si>
  <si>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</si>
  <si>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</si>
  <si>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</si>
  <si>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</si>
  <si>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</si>
  <si>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</si>
  <si>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</si>
  <si>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</si>
  <si>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</si>
  <si>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</si>
  <si>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</si>
  <si>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</si>
  <si>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</si>
  <si>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</si>
  <si>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</si>
  <si>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</si>
  <si>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</si>
  <si>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</si>
  <si>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</si>
  <si>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</si>
  <si>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</si>
  <si>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</si>
  <si>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</si>
  <si>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</si>
  <si>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</si>
  <si>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</si>
  <si>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</si>
  <si>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</si>
  <si>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</si>
  <si>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</si>
  <si>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</si>
  <si>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</si>
  <si>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</si>
  <si>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</si>
  <si>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</si>
  <si>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</si>
  <si>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</si>
  <si>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</si>
  <si>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</si>
  <si>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</si>
  <si>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</si>
  <si>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</si>
  <si>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</si>
  <si>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</si>
  <si>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</si>
  <si>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</si>
  <si>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</si>
  <si>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</si>
  <si>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</si>
  <si>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</si>
  <si>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</si>
  <si>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</si>
  <si>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</si>
  <si>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</si>
  <si>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</si>
  <si>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</si>
  <si>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</si>
  <si>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</si>
  <si>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</si>
  <si>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</si>
  <si>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</si>
  <si>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</si>
  <si>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</si>
  <si>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</si>
  <si>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</si>
  <si>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</si>
  <si>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</si>
  <si>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</si>
  <si>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</si>
  <si>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</si>
  <si>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</si>
  <si>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</si>
  <si>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</si>
  <si>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</si>
  <si>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</si>
  <si>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</si>
  <si>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</si>
  <si>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</si>
  <si>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</si>
  <si>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</si>
  <si>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</si>
  <si>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</si>
  <si>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</si>
  <si>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</si>
  <si>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</si>
  <si>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</si>
  <si>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</si>
  <si>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</si>
  <si>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</si>
  <si>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</si>
  <si>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</si>
  <si>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</si>
  <si>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</si>
  <si>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</si>
  <si>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</si>
  <si>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</si>
  <si>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</si>
  <si>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</si>
  <si>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</si>
  <si>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</si>
  <si>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</si>
  <si>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</si>
  <si>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</si>
  <si>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</si>
  <si>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</si>
  <si>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</si>
  <si>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</si>
  <si>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</si>
  <si>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</si>
  <si>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</si>
  <si>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</si>
  <si>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</si>
  <si>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</si>
  <si>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</si>
  <si>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</si>
  <si>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</si>
  <si>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</si>
  <si>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</si>
  <si>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</si>
  <si>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</si>
  <si>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</si>
  <si>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</si>
  <si>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</si>
  <si>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</si>
  <si>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</si>
  <si>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</si>
  <si>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</si>
  <si>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</si>
  <si>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</si>
  <si>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</si>
  <si>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</si>
  <si>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</si>
  <si>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</si>
  <si>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</si>
  <si>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</si>
  <si>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</si>
  <si>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</si>
  <si>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</si>
  <si>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</si>
  <si>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</si>
  <si>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</si>
  <si>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</si>
  <si>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</si>
  <si>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</si>
  <si>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</si>
  <si>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</si>
  <si>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</si>
  <si>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</si>
  <si>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</si>
  <si>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</si>
  <si>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</si>
  <si>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</si>
  <si>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</si>
  <si>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</si>
  <si>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</si>
  <si>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</si>
  <si>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</si>
  <si>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</si>
  <si>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</si>
  <si>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</si>
  <si>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</si>
  <si>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</si>
  <si>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</si>
  <si>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</si>
  <si>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</si>
  <si>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</si>
  <si>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</si>
  <si>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</si>
  <si>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</si>
  <si>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</si>
  <si>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</si>
  <si>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</si>
  <si>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</si>
  <si>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</si>
  <si>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</si>
  <si>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</si>
  <si>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</si>
  <si>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</si>
  <si>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</si>
  <si>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</si>
  <si>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</si>
  <si>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</si>
  <si>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</si>
  <si>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</si>
  <si>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</si>
  <si>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</si>
  <si>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</si>
  <si>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</si>
  <si>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</si>
  <si>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</si>
  <si>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</si>
  <si>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</si>
  <si>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</si>
  <si>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</si>
  <si>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</si>
  <si>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</si>
  <si>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</si>
  <si>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</si>
  <si>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</si>
  <si>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</si>
  <si>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</si>
  <si>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</si>
  <si>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</si>
  <si>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</si>
  <si>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</si>
  <si>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</si>
  <si>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</si>
  <si>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</si>
  <si>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</si>
  <si>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</si>
  <si>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</si>
  <si>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</si>
  <si>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</si>
  <si>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</si>
  <si>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</si>
  <si>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</si>
  <si>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</si>
  <si>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</si>
  <si>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</si>
  <si>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</si>
  <si>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</si>
  <si>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</si>
  <si>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</si>
  <si>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</si>
  <si>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</si>
  <si>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</si>
  <si>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</si>
  <si>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</si>
  <si>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</si>
  <si>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</si>
  <si>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</si>
  <si>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</si>
  <si>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</si>
  <si>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</si>
  <si>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</si>
  <si>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</si>
  <si>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</si>
  <si>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</si>
  <si>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</si>
  <si>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</si>
  <si>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</si>
  <si>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</si>
  <si>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</si>
  <si>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</si>
  <si>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</si>
  <si>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</si>
  <si>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</si>
  <si>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</si>
  <si>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</si>
  <si>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</si>
  <si>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</si>
  <si>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</si>
  <si>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</si>
  <si>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</si>
  <si>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</si>
  <si>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</si>
  <si>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</si>
  <si>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</si>
  <si>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</si>
  <si>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</si>
  <si>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</si>
  <si>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</si>
  <si>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</si>
  <si>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</si>
  <si>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</si>
  <si>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</si>
  <si>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</si>
  <si>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</si>
  <si>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</si>
  <si>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</si>
  <si>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</si>
  <si>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</si>
  <si>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</si>
  <si>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</si>
  <si>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</si>
  <si>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</si>
  <si>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</si>
  <si>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</si>
  <si>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</si>
  <si>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</si>
  <si>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</si>
  <si>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</si>
  <si>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</si>
  <si>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</si>
  <si>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</si>
  <si>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</si>
  <si>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</si>
  <si>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</si>
  <si>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</si>
  <si>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</si>
  <si>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</si>
  <si>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</si>
  <si>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</si>
  <si>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</si>
  <si>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</si>
  <si>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</si>
  <si>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</si>
  <si>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</si>
  <si>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</si>
  <si>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</si>
  <si>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</si>
  <si>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</si>
  <si>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</si>
  <si>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</si>
  <si>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</si>
  <si>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</si>
  <si>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</si>
  <si>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</si>
  <si>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</si>
  <si>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</si>
  <si>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</si>
  <si>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</si>
  <si>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</si>
  <si>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</si>
  <si>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</si>
  <si>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</si>
  <si>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</si>
  <si>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</si>
  <si>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</si>
  <si>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</si>
  <si>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</si>
  <si>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</si>
  <si>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</si>
  <si>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</si>
  <si>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</si>
  <si>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</si>
  <si>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</si>
  <si>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</si>
  <si>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</si>
  <si>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</si>
  <si>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</si>
  <si>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</si>
  <si>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</si>
  <si>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</si>
  <si>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</si>
  <si>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</si>
  <si>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</si>
  <si>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</si>
  <si>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</si>
  <si>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</si>
  <si>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</si>
  <si>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</si>
  <si>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</si>
  <si>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</si>
  <si>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</si>
  <si>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</si>
  <si>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</si>
  <si>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</si>
  <si>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</si>
  <si>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</si>
  <si>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</si>
  <si>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</si>
  <si>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</si>
  <si>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</si>
  <si>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</si>
  <si>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</si>
  <si>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</si>
  <si>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</si>
  <si>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</si>
  <si>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</si>
  <si>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</si>
  <si>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</si>
  <si>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</si>
  <si>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</si>
  <si>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</si>
  <si>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</si>
  <si>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</si>
  <si>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</si>
  <si>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</si>
  <si>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</si>
  <si>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</si>
  <si>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</si>
  <si>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</si>
  <si>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</si>
  <si>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</si>
  <si>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</si>
  <si>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</si>
  <si>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</si>
  <si>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</si>
  <si>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</si>
  <si>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</si>
  <si>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</si>
  <si>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</si>
  <si>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</si>
  <si>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</si>
  <si>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</si>
  <si>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</si>
  <si>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</si>
  <si>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</si>
  <si>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</si>
  <si>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</si>
  <si>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</si>
  <si>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</si>
  <si>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</si>
  <si>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</si>
  <si>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</si>
  <si>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</si>
  <si>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</si>
  <si>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</si>
  <si>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</si>
  <si>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</si>
  <si>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</si>
  <si>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</si>
  <si>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</si>
  <si>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</si>
  <si>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</si>
  <si>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</si>
  <si>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</si>
  <si>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</si>
  <si>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</si>
  <si>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</si>
  <si>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</si>
  <si>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</si>
  <si>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</si>
  <si>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</si>
  <si>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</si>
  <si>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</si>
  <si>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</si>
  <si>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</si>
  <si>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</si>
  <si>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</si>
  <si>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</si>
  <si>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</si>
  <si>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</si>
  <si>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</si>
  <si>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</si>
  <si>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</si>
  <si>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</si>
  <si>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</si>
  <si>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</si>
  <si>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</si>
  <si>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</si>
  <si>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</si>
  <si>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</si>
  <si>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</si>
  <si>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</si>
  <si>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</si>
  <si>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</si>
  <si>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</si>
  <si>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</si>
  <si>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</si>
  <si>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</si>
  <si>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</si>
  <si>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</si>
  <si>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</si>
  <si>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</si>
  <si>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</si>
  <si>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</si>
  <si>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</si>
  <si>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</si>
  <si>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</si>
  <si>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</si>
  <si>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</si>
  <si>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</si>
  <si>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</si>
  <si>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</si>
  <si>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</si>
  <si>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</si>
  <si>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</si>
  <si>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</si>
  <si>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</si>
  <si>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</si>
  <si>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</si>
  <si>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</si>
  <si>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</si>
  <si>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</si>
  <si>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</si>
  <si>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</si>
  <si>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</si>
  <si>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</si>
  <si>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</si>
  <si>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</si>
  <si>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</si>
  <si>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</si>
  <si>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</si>
  <si>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</si>
  <si>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</si>
  <si>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</si>
  <si>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</si>
  <si>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</si>
  <si>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</si>
  <si>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</si>
  <si>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</si>
  <si>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</si>
  <si>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</si>
  <si>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</si>
  <si>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</si>
  <si>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</si>
  <si>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</si>
  <si>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</si>
  <si>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</si>
  <si>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</si>
  <si>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</si>
  <si>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</si>
  <si>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</si>
  <si>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</si>
  <si>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</si>
  <si>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</si>
  <si>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</si>
  <si>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</si>
  <si>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</si>
  <si>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</si>
  <si>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</si>
  <si>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</si>
  <si>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</si>
  <si>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</si>
  <si>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</si>
  <si>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</si>
  <si>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</si>
  <si>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</si>
  <si>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</si>
  <si>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</si>
  <si>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</si>
  <si>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</si>
  <si>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</si>
  <si>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</si>
  <si>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</si>
  <si>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</si>
  <si>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</si>
  <si>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</si>
  <si>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</si>
  <si>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</si>
  <si>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</si>
  <si>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</si>
  <si>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</si>
  <si>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</si>
  <si>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</si>
  <si>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</si>
  <si>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</si>
  <si>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</si>
  <si>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</si>
  <si>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</si>
  <si>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</si>
  <si>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</si>
  <si>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</si>
  <si>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</si>
  <si>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</si>
  <si>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</si>
  <si>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</si>
  <si>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</si>
  <si>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</si>
  <si>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</si>
  <si>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</si>
  <si>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</si>
  <si>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</si>
  <si>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</si>
  <si>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</si>
  <si>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</si>
  <si>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</si>
  <si>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</si>
  <si>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</si>
  <si>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</si>
  <si>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</si>
  <si>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</si>
  <si>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</si>
  <si>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</si>
  <si>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</si>
  <si>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</si>
  <si>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</si>
  <si>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</si>
  <si>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</si>
  <si>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</si>
  <si>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</si>
  <si>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</si>
  <si>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</si>
  <si>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</si>
  <si>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</si>
  <si>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</si>
  <si>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</si>
  <si>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</si>
  <si>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</si>
  <si>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</si>
  <si>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</si>
  <si>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</si>
  <si>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</si>
  <si>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</si>
  <si>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</si>
  <si>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</si>
  <si>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</si>
  <si>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</si>
  <si>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</si>
  <si>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</si>
  <si>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</si>
  <si>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</si>
  <si>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</si>
  <si>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</si>
  <si>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</si>
  <si>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</si>
  <si>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</si>
  <si>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</si>
  <si>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</si>
  <si>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</si>
  <si>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</si>
  <si>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</si>
  <si>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</si>
  <si>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</si>
  <si>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</si>
  <si>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</si>
  <si>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</si>
  <si>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</si>
  <si>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</si>
  <si>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</si>
  <si>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</si>
  <si>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</si>
  <si>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</si>
  <si>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</si>
  <si>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</si>
  <si>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</si>
  <si>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</si>
  <si>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</si>
  <si>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</si>
  <si>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</si>
  <si>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</si>
  <si>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</si>
  <si>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</si>
  <si>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</si>
  <si>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</si>
  <si>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</si>
  <si>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</si>
  <si>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</si>
  <si>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</si>
  <si>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</si>
  <si>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</si>
  <si>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</si>
  <si>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</si>
  <si>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</si>
  <si>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</si>
  <si>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</si>
  <si>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</si>
  <si>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</si>
  <si>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</si>
  <si>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</si>
  <si>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</si>
  <si>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</si>
  <si>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</si>
  <si>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</si>
  <si>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</si>
  <si>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</si>
  <si>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</si>
  <si>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</si>
  <si>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</si>
  <si>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</si>
  <si>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</si>
  <si>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</si>
  <si>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</si>
  <si>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</si>
  <si>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</si>
  <si>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</si>
  <si>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</si>
  <si>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</si>
  <si>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</si>
  <si>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</si>
  <si>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</si>
  <si>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</si>
  <si>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</si>
  <si>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</si>
  <si>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</si>
  <si>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</si>
  <si>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</si>
  <si>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</si>
  <si>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</si>
  <si>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</si>
  <si>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</si>
  <si>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</si>
  <si>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</si>
  <si>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</si>
  <si>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</si>
  <si>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</si>
  <si>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</si>
  <si>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</si>
  <si>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</si>
  <si>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</si>
  <si>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</si>
  <si>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</si>
  <si>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</si>
  <si>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</si>
  <si>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</si>
  <si>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</si>
  <si>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</si>
  <si>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</si>
  <si>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</si>
  <si>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</si>
  <si>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</si>
  <si>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</si>
  <si>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</si>
  <si>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</si>
  <si>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</si>
  <si>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</si>
  <si>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</si>
  <si>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</si>
  <si>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</si>
  <si>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</si>
  <si>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</si>
  <si>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</si>
  <si>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</si>
  <si>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</si>
  <si>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</si>
  <si>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</si>
  <si>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</si>
  <si>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</si>
  <si>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</si>
  <si>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</si>
  <si>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</si>
  <si>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</si>
  <si>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</si>
  <si>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</si>
  <si>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</si>
  <si>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</si>
  <si>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</si>
  <si>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</si>
  <si>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</si>
  <si>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</si>
  <si>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</si>
  <si>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</si>
  <si>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</si>
  <si>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</si>
  <si>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</si>
  <si>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</si>
  <si>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</si>
  <si>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</si>
  <si>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</si>
  <si>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</si>
  <si>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</si>
  <si>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</si>
  <si>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</si>
  <si>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</si>
  <si>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</si>
  <si>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</si>
  <si>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</si>
  <si>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</si>
  <si>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</si>
  <si>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</si>
  <si>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</si>
  <si>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</si>
  <si>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</si>
  <si>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</si>
  <si>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</si>
  <si>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</si>
  <si>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</si>
  <si>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</si>
  <si>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</si>
  <si>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</si>
  <si>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</si>
  <si>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</si>
  <si>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</si>
  <si>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</si>
  <si>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</si>
  <si>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</si>
  <si>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</si>
  <si>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</si>
  <si>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</si>
  <si>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</si>
  <si>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</si>
  <si>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</si>
  <si>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</si>
  <si>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</si>
  <si>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</si>
  <si>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</si>
  <si>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</si>
  <si>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</si>
  <si>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</si>
  <si>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</si>
  <si>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</si>
  <si>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</si>
  <si>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</si>
  <si>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</si>
  <si>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</si>
  <si>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</si>
  <si>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</si>
  <si>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</si>
  <si>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</si>
  <si>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</si>
  <si>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</si>
  <si>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</si>
  <si>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</si>
  <si>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</si>
  <si>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</si>
  <si>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</si>
  <si>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</si>
  <si>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</si>
  <si>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</si>
  <si>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</si>
  <si>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</si>
  <si>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</si>
  <si>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</si>
  <si>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</si>
  <si>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</si>
  <si>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</si>
  <si>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</si>
  <si>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</si>
  <si>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</si>
  <si>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</si>
  <si>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</si>
  <si>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</si>
  <si>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</si>
  <si>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</si>
  <si>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</si>
  <si>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</si>
  <si>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</si>
  <si>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</si>
  <si>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</si>
  <si>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</si>
  <si>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</si>
  <si>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</si>
  <si>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</si>
  <si>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</si>
  <si>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</si>
  <si>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</si>
  <si>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</si>
  <si>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</si>
  <si>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</si>
  <si>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</si>
  <si>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</si>
  <si>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</si>
  <si>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</si>
  <si>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</si>
  <si>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</si>
  <si>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</si>
  <si>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</si>
  <si>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</si>
  <si>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</si>
  <si>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</si>
  <si>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</si>
  <si>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</si>
  <si>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</si>
  <si>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</si>
  <si>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</si>
  <si>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</si>
  <si>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</si>
  <si>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</si>
  <si>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</si>
  <si>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</si>
  <si>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</si>
  <si>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</si>
  <si>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</si>
  <si>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</si>
  <si>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</si>
  <si>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</si>
  <si>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</si>
  <si>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</si>
  <si>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</si>
  <si>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</si>
  <si>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</si>
  <si>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</si>
  <si>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</si>
  <si>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</si>
  <si>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</si>
  <si>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</si>
  <si>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</si>
  <si>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</si>
  <si>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</si>
  <si>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</si>
  <si>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</si>
  <si>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</si>
  <si>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</si>
  <si>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</si>
  <si>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</si>
  <si>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</si>
  <si>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</si>
  <si>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</si>
  <si>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</si>
  <si>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</si>
  <si>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</si>
  <si>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</si>
  <si>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</si>
  <si>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</si>
  <si>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</si>
  <si>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</si>
  <si>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</si>
  <si>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</si>
  <si>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</si>
  <si>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</si>
  <si>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</si>
  <si>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</si>
  <si>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</si>
  <si>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</si>
  <si>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</si>
  <si>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</si>
  <si>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</si>
  <si>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</si>
  <si>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</si>
  <si>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</si>
  <si>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</si>
  <si>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</si>
  <si>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</si>
  <si>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</si>
  <si>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</si>
  <si>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</si>
  <si>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</si>
  <si>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</si>
  <si>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</si>
  <si>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</si>
  <si>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</si>
  <si>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</si>
  <si>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</si>
  <si>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</si>
  <si>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</si>
  <si>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</si>
  <si>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</si>
  <si>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</si>
  <si>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</si>
  <si>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</si>
  <si>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</si>
  <si>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</si>
  <si>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</si>
  <si>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</si>
  <si>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</si>
  <si>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</si>
  <si>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</si>
  <si>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</si>
  <si>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</si>
  <si>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</si>
  <si>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</si>
  <si>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</si>
  <si>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</si>
  <si>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</si>
  <si>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</si>
  <si>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</si>
  <si>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</si>
  <si>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</si>
  <si>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</si>
  <si>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</si>
  <si>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</si>
  <si>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</si>
  <si>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</si>
  <si>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</si>
  <si>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</si>
  <si>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</si>
  <si>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</si>
  <si>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</si>
  <si>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</si>
  <si>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</si>
  <si>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</si>
  <si>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</si>
  <si>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</si>
  <si>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</si>
  <si>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</si>
  <si>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</si>
  <si>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</si>
  <si>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</si>
  <si>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</si>
  <si>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</si>
  <si>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</si>
  <si>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</si>
  <si>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</si>
  <si>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</si>
  <si>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</si>
  <si>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</si>
  <si>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</si>
  <si>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</si>
  <si>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</si>
  <si>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</si>
  <si>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</si>
  <si>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</si>
  <si>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</si>
  <si>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</si>
  <si>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</si>
  <si>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</si>
  <si>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</si>
  <si>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</si>
  <si>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</si>
  <si>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</si>
  <si>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</si>
  <si>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</si>
  <si>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</si>
  <si>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</si>
  <si>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</si>
  <si>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</si>
  <si>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</si>
  <si>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</si>
  <si>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</si>
  <si>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</si>
  <si>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</si>
  <si>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</si>
  <si>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</si>
  <si>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</si>
  <si>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</si>
  <si>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</si>
  <si>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</si>
  <si>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</si>
  <si>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</si>
  <si>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</si>
  <si>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</si>
  <si>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</si>
  <si>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</si>
  <si>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</si>
  <si>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</si>
  <si>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</si>
  <si>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</si>
  <si>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</si>
  <si>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</si>
  <si>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</si>
  <si>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</si>
  <si>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</si>
  <si>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</si>
  <si>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</si>
  <si>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</si>
  <si>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</si>
  <si>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</si>
  <si>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</si>
  <si>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</si>
  <si>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</si>
  <si>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</si>
  <si>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</si>
  <si>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</si>
  <si>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</si>
  <si>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</si>
  <si>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</si>
  <si>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</si>
  <si>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</si>
  <si>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</si>
  <si>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</si>
  <si>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</si>
  <si>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</si>
  <si>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</si>
  <si>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</si>
  <si>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</si>
  <si>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</si>
  <si>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</si>
  <si>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</si>
  <si>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</si>
  <si>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</si>
  <si>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</si>
  <si>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</si>
  <si>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</si>
  <si>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</si>
  <si>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</si>
  <si>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</si>
  <si>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</si>
  <si>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</si>
  <si>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</si>
  <si>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</si>
  <si>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</si>
  <si>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</si>
  <si>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</si>
  <si>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</si>
  <si>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</si>
  <si>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</si>
  <si>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</si>
  <si>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</si>
  <si>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</si>
  <si>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</si>
  <si>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</si>
  <si>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</si>
  <si>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</si>
  <si>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</si>
  <si>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</si>
  <si>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</si>
  <si>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</si>
  <si>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</si>
  <si>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</si>
  <si>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</si>
  <si>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</si>
  <si>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</si>
  <si>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</si>
  <si>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</si>
  <si>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</si>
  <si>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</si>
  <si>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</si>
  <si>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</si>
  <si>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</si>
  <si>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</si>
  <si>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</si>
  <si>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</si>
  <si>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</si>
  <si>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</si>
  <si>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</si>
  <si>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</si>
  <si>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</si>
  <si>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</si>
  <si>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</si>
  <si>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</si>
  <si>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</si>
  <si>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</si>
  <si>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</si>
  <si>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</si>
  <si>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</si>
  <si>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</si>
  <si>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</si>
  <si>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</si>
  <si>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</si>
  <si>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</si>
  <si>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</si>
  <si>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</si>
  <si>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</si>
  <si>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</si>
  <si>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</si>
  <si>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</si>
  <si>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</si>
  <si>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</si>
  <si>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</si>
  <si>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</si>
  <si>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</si>
  <si>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</si>
  <si>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</si>
  <si>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</si>
  <si>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</si>
  <si>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</si>
  <si>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</si>
  <si>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</si>
  <si>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</si>
  <si>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</si>
  <si>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</si>
  <si>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</si>
  <si>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</si>
  <si>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</si>
  <si>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</si>
  <si>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</si>
  <si>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</si>
  <si>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</si>
  <si>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</si>
  <si>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</si>
  <si>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</si>
  <si>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</si>
  <si>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</si>
  <si>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</si>
  <si>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</si>
  <si>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</si>
  <si>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</si>
  <si>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</si>
  <si>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</si>
  <si>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</si>
  <si>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</si>
  <si>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</si>
  <si>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</si>
  <si>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</si>
  <si>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</si>
  <si>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</si>
  <si>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</si>
  <si>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</si>
  <si>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</si>
  <si>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</si>
  <si>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</si>
  <si>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</si>
  <si>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</si>
  <si>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</si>
  <si>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</si>
  <si>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</si>
  <si>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</si>
  <si>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</si>
  <si>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</si>
  <si>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</si>
  <si>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</si>
  <si>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</si>
  <si>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</si>
  <si>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</si>
  <si>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</si>
  <si>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</si>
  <si>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</si>
  <si>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</si>
  <si>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</si>
  <si>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</si>
  <si>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</si>
  <si>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</si>
  <si>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</si>
  <si>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</si>
  <si>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</si>
  <si>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</si>
  <si>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</si>
  <si>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</si>
  <si>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</si>
  <si>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</si>
  <si>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</si>
  <si>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</si>
  <si>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</si>
  <si>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</si>
  <si>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</si>
  <si>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</si>
  <si>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</si>
  <si>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</si>
  <si>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</si>
  <si>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</si>
  <si>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</si>
  <si>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</si>
  <si>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</si>
  <si>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</si>
  <si>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</si>
  <si>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</si>
  <si>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</si>
  <si>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</si>
  <si>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</si>
  <si>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</si>
  <si>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</si>
  <si>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</si>
  <si>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</si>
  <si>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</si>
  <si>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</si>
  <si>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</si>
  <si>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</si>
  <si>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</si>
  <si>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</si>
  <si>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</si>
  <si>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</si>
  <si>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</si>
  <si>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</si>
  <si>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</si>
  <si>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</si>
  <si>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</si>
  <si>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</si>
  <si>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</si>
  <si>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</si>
  <si>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</si>
  <si>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</si>
  <si>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</si>
  <si>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</si>
  <si>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</si>
  <si>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</si>
  <si>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</si>
  <si>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</si>
  <si>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</si>
  <si>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</si>
  <si>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</si>
  <si>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</si>
  <si>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</si>
  <si>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</si>
  <si>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</si>
  <si>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</si>
  <si>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</si>
  <si>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</si>
  <si>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</si>
  <si>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</si>
  <si>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</si>
  <si>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</si>
  <si>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</si>
  <si>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</si>
  <si>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</si>
  <si>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</si>
  <si>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</si>
  <si>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</si>
  <si>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</si>
  <si>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</si>
  <si>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</si>
  <si>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</si>
  <si>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</si>
  <si>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</si>
  <si>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</si>
  <si>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</si>
  <si>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</si>
  <si>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</si>
  <si>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</si>
  <si>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</si>
  <si>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</si>
  <si>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</si>
  <si>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</si>
  <si>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</si>
  <si>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</si>
  <si>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</si>
  <si>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</si>
  <si>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</si>
  <si>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</si>
  <si>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</si>
  <si>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</si>
  <si>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</si>
  <si>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</si>
  <si>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</si>
  <si>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</si>
  <si>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</si>
  <si>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</si>
  <si>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</si>
  <si>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</si>
  <si>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</si>
  <si>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</si>
  <si>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</si>
  <si>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</si>
  <si>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</si>
  <si>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</si>
  <si>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</si>
  <si>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</si>
  <si>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</si>
  <si>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</si>
  <si>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</si>
  <si>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</si>
  <si>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</si>
  <si>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</si>
  <si>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</si>
  <si>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</si>
  <si>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</si>
  <si>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</si>
  <si>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</si>
  <si>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</si>
  <si>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</si>
  <si>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</si>
  <si>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</si>
  <si>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</si>
  <si>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</si>
  <si>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</si>
  <si>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</si>
  <si>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</si>
  <si>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</si>
  <si>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</si>
  <si>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</si>
  <si>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</si>
  <si>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</si>
  <si>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</si>
  <si>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</si>
  <si>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</si>
  <si>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</si>
  <si>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</si>
  <si>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</si>
  <si>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</si>
  <si>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</si>
  <si>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</si>
  <si>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</si>
  <si>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</si>
  <si>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</si>
  <si>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</si>
  <si>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</si>
  <si>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</si>
  <si>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</si>
  <si>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</si>
  <si>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</si>
  <si>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</si>
  <si>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</si>
  <si>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</si>
  <si>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</si>
  <si>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</si>
  <si>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</si>
  <si>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</si>
  <si>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</si>
  <si>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</si>
  <si>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</si>
  <si>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</si>
  <si>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</si>
  <si>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</si>
  <si>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</si>
  <si>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</si>
  <si>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</si>
  <si>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</si>
  <si>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</si>
  <si>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</si>
  <si>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</si>
  <si>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</si>
  <si>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</si>
  <si>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</si>
  <si>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</si>
  <si>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</si>
  <si>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</si>
  <si>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</si>
  <si>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</si>
  <si>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</si>
  <si>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</si>
  <si>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</si>
  <si>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</si>
  <si>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</si>
  <si>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</si>
  <si>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</si>
  <si>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</si>
  <si>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</si>
  <si>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</si>
  <si>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</si>
  <si>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</si>
  <si>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</si>
  <si>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</si>
  <si>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</si>
  <si>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</si>
  <si>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</si>
  <si>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</si>
  <si>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</si>
  <si>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</si>
  <si>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</si>
  <si>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</si>
  <si>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</si>
  <si>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</si>
  <si>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</si>
  <si>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</si>
  <si>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</si>
  <si>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</si>
  <si>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</si>
  <si>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</si>
  <si>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</si>
  <si>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</si>
  <si>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</si>
  <si>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</si>
  <si>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</si>
  <si>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</si>
  <si>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</si>
  <si>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</si>
  <si>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</si>
  <si>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</si>
  <si>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</si>
  <si>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</si>
  <si>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</si>
  <si>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</si>
  <si>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</si>
  <si>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</si>
  <si>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</si>
  <si>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</si>
  <si>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</si>
  <si>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</si>
  <si>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</si>
  <si>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</si>
  <si>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</si>
  <si>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</si>
  <si>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</si>
  <si>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</si>
  <si>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</si>
  <si>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</si>
  <si>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</si>
  <si>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</si>
  <si>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</si>
  <si>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</si>
  <si>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</si>
  <si>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</si>
  <si>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</si>
  <si>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</si>
  <si>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</si>
  <si>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</si>
  <si>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</si>
  <si>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</si>
  <si>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</si>
  <si>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</si>
  <si>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</si>
  <si>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</si>
  <si>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</si>
  <si>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</si>
  <si>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</si>
  <si>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</si>
  <si>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</si>
  <si>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</si>
  <si>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</si>
  <si>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</si>
  <si>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</si>
  <si>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</si>
  <si>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</si>
  <si>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</si>
  <si>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</si>
  <si>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</si>
  <si>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</si>
  <si>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</si>
  <si>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</si>
  <si>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</si>
  <si>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</si>
  <si>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</si>
  <si>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</si>
  <si>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</si>
  <si>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</si>
  <si>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</si>
  <si>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</si>
  <si>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</si>
  <si>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</si>
  <si>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</si>
  <si>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</si>
  <si>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</si>
  <si>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</si>
  <si>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</si>
  <si>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</si>
  <si>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</si>
  <si>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</si>
  <si>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</si>
  <si>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</si>
  <si>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</si>
  <si>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</si>
  <si>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</si>
  <si>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</si>
  <si>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</si>
  <si>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</si>
  <si>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</si>
  <si>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</si>
  <si>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</si>
  <si>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</si>
  <si>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</si>
  <si>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</si>
  <si>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</si>
  <si>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</si>
  <si>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</si>
  <si>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</si>
  <si>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</si>
  <si>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</si>
  <si>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</si>
  <si>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</si>
  <si>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</si>
  <si>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</si>
  <si>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</si>
  <si>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</si>
  <si>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</si>
  <si>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</si>
  <si>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</si>
  <si>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</si>
  <si>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</si>
  <si>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</si>
  <si>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</si>
  <si>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</si>
  <si>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</si>
  <si>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</si>
  <si>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</si>
  <si>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</si>
  <si>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</si>
  <si>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</si>
  <si>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</si>
  <si>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</si>
  <si>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</si>
  <si>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</si>
  <si>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</si>
  <si>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</si>
  <si>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</si>
  <si>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</si>
  <si>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</si>
  <si>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</si>
  <si>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</si>
  <si>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</si>
  <si>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</si>
  <si>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</si>
  <si>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</si>
  <si>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</si>
  <si>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</si>
  <si>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</si>
  <si>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</si>
  <si>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</si>
  <si>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</si>
  <si>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</si>
  <si>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</si>
  <si>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</si>
  <si>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</si>
  <si>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</si>
  <si>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</si>
  <si>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</si>
  <si>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</si>
  <si>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</si>
  <si>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</si>
  <si>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</si>
  <si>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</si>
  <si>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</si>
  <si>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</si>
  <si>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</si>
  <si>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</si>
  <si>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</si>
  <si>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</si>
  <si>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</si>
  <si>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</si>
  <si>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</si>
  <si>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</si>
  <si>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</si>
  <si>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</si>
  <si>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</si>
  <si>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</si>
  <si>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</si>
  <si>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</si>
  <si>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</si>
  <si>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</si>
  <si>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</si>
  <si>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</si>
  <si>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</si>
  <si>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</si>
  <si>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</si>
  <si>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</si>
  <si>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</si>
  <si>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</si>
  <si>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</si>
  <si>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</si>
  <si>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</si>
  <si>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</si>
  <si>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</si>
  <si>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</si>
  <si>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</si>
  <si>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</si>
  <si>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</si>
  <si>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</si>
  <si>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</si>
  <si>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</si>
  <si>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</si>
  <si>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</si>
  <si>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</si>
  <si>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</si>
  <si>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</si>
  <si>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</si>
  <si>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</si>
  <si>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</si>
  <si>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</si>
  <si>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</si>
  <si>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</si>
  <si>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</si>
  <si>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</si>
  <si>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</si>
  <si>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</si>
  <si>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</si>
  <si>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</si>
  <si>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</si>
  <si>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</si>
  <si>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</si>
  <si>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</si>
  <si>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</si>
  <si>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</si>
  <si>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</si>
  <si>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</si>
  <si>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</si>
  <si>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</si>
  <si>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</si>
  <si>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</si>
  <si>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</si>
  <si>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</si>
  <si>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</si>
  <si>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</si>
  <si>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</si>
  <si>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</si>
  <si>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</si>
  <si>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</si>
  <si>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</si>
  <si>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</si>
  <si>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</si>
  <si>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</si>
  <si>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</si>
  <si>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</si>
  <si>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</si>
  <si>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</si>
  <si>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</si>
  <si>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</si>
  <si>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</si>
  <si>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</si>
  <si>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</si>
  <si>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</si>
  <si>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</si>
  <si>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</si>
  <si>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</si>
  <si>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</si>
  <si>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</si>
  <si>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</si>
  <si>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</si>
  <si>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</si>
  <si>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</si>
  <si>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</si>
  <si>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</si>
  <si>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</si>
  <si>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</si>
  <si>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</si>
  <si>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</si>
  <si>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</si>
  <si>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</si>
  <si>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</si>
  <si>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</si>
  <si>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</si>
  <si>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</si>
  <si>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</si>
  <si>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</si>
  <si>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</si>
  <si>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</si>
  <si>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</si>
  <si>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</si>
  <si>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</si>
  <si>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</si>
  <si>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</si>
  <si>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</si>
  <si>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</si>
  <si>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</si>
  <si>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</si>
  <si>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</si>
  <si>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</si>
  <si>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</si>
  <si>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</si>
  <si>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</si>
  <si>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</si>
  <si>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</si>
  <si>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</si>
  <si>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</si>
  <si>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</si>
  <si>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</si>
  <si>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</si>
  <si>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</si>
  <si>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</si>
  <si>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</si>
  <si>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</si>
  <si>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</si>
  <si>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</si>
  <si>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</si>
  <si>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</si>
  <si>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</si>
  <si>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</si>
  <si>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</si>
  <si>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</si>
  <si>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</si>
  <si>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</si>
  <si>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</si>
  <si>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</si>
  <si>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</si>
  <si>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</si>
  <si>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</si>
  <si>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</si>
  <si>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</si>
  <si>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</si>
  <si>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</si>
  <si>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</si>
  <si>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</si>
  <si>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</si>
  <si>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</si>
  <si>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</si>
  <si>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</si>
  <si>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</si>
  <si>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</si>
  <si>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</si>
  <si>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</si>
  <si>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</si>
  <si>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</si>
  <si>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</si>
  <si>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</si>
  <si>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</si>
  <si>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</si>
  <si>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</si>
  <si>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</si>
  <si>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</si>
  <si>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</si>
  <si>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</si>
  <si>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</si>
  <si>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</si>
  <si>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</si>
  <si>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</si>
  <si>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</si>
  <si>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</si>
  <si>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</si>
  <si>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</si>
  <si>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</si>
  <si>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</si>
  <si>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</si>
  <si>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</si>
  <si>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</si>
  <si>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</si>
  <si>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</si>
  <si>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</si>
  <si>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</si>
  <si>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</si>
  <si>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</si>
  <si>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</si>
  <si>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</si>
  <si>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</si>
  <si>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</si>
  <si>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</si>
  <si>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</si>
  <si>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</si>
  <si>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</si>
  <si>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</si>
  <si>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</si>
  <si>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</si>
  <si>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</si>
  <si>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</si>
  <si>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</si>
  <si>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</si>
  <si>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</si>
  <si>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</si>
  <si>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</si>
  <si>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</si>
  <si>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</si>
  <si>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</si>
  <si>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</si>
  <si>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</si>
  <si>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</si>
  <si>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</si>
  <si>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</si>
  <si>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</si>
  <si>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</si>
  <si>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</si>
  <si>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</si>
  <si>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</si>
  <si>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</si>
  <si>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</si>
  <si>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</si>
  <si>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</si>
  <si>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</si>
  <si>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</si>
  <si>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</si>
  <si>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</si>
  <si>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</si>
  <si>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</si>
  <si>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</si>
  <si>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</si>
  <si>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</si>
  <si>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</si>
  <si>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</si>
  <si>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</si>
  <si>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</si>
  <si>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</si>
  <si>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</si>
  <si>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</si>
  <si>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</si>
  <si>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</si>
  <si>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</si>
  <si>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</si>
  <si>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</si>
  <si>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</si>
  <si>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</si>
  <si>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</si>
  <si>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</si>
  <si>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</si>
  <si>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</si>
  <si>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</si>
  <si>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</si>
  <si>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</si>
  <si>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</si>
  <si>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</si>
  <si>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</si>
  <si>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</si>
  <si>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</si>
  <si>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</si>
  <si>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</si>
  <si>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</si>
  <si>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</si>
  <si>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</si>
  <si>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</si>
  <si>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</si>
  <si>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</si>
  <si>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</si>
  <si>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</si>
  <si>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</si>
  <si>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</si>
  <si>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</si>
  <si>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</si>
  <si>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</si>
  <si>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</si>
  <si>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</si>
  <si>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</si>
  <si>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</si>
  <si>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</si>
  <si>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</si>
  <si>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</si>
  <si>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</si>
  <si>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</si>
  <si>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</si>
  <si>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</si>
  <si>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</si>
  <si>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</si>
  <si>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</si>
  <si>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</si>
  <si>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</si>
  <si>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</si>
  <si>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</si>
  <si>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</si>
  <si>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</si>
  <si>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</si>
  <si>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</si>
  <si>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</si>
  <si>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</si>
  <si>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</si>
  <si>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</si>
  <si>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</si>
  <si>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</si>
  <si>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</si>
  <si>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</si>
  <si>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</si>
  <si>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</si>
  <si>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</si>
  <si>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</si>
  <si>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</si>
  <si>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</si>
  <si>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</si>
  <si>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</si>
  <si>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</si>
  <si>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</si>
  <si>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</si>
  <si>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</si>
  <si>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</si>
  <si>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</si>
  <si>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</si>
  <si>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</si>
  <si>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</si>
  <si>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</si>
  <si>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</si>
  <si>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</si>
  <si>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</si>
  <si>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</si>
  <si>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</si>
  <si>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</si>
  <si>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</si>
  <si>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</si>
  <si>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</si>
  <si>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</si>
  <si>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</si>
  <si>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</si>
  <si>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</si>
  <si>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</si>
  <si>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</si>
  <si>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</si>
  <si>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</si>
  <si>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</si>
  <si>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</si>
  <si>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</si>
  <si>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</si>
  <si>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</si>
  <si>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</si>
  <si>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</si>
  <si>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</si>
  <si>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</si>
  <si>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</si>
  <si>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</si>
  <si>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</si>
  <si>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</si>
  <si>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</si>
  <si>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</si>
  <si>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</si>
  <si>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</si>
  <si>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</si>
  <si>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</si>
  <si>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</si>
  <si>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</si>
  <si>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</si>
  <si>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</si>
  <si>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</si>
  <si>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</si>
  <si>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</si>
  <si>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</si>
  <si>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</si>
  <si>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</si>
  <si>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</si>
  <si>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</si>
  <si>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</si>
  <si>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</si>
  <si>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</si>
  <si>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</si>
  <si>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</si>
  <si>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</si>
  <si>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</si>
  <si>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</si>
  <si>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</si>
  <si>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</si>
  <si>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</si>
  <si>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</si>
  <si>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</si>
  <si>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</si>
  <si>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</si>
  <si>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</si>
  <si>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</si>
  <si>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</si>
  <si>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</si>
  <si>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</si>
  <si>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</si>
  <si>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</si>
  <si>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</si>
  <si>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</si>
  <si>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</si>
  <si>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</si>
  <si>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</si>
  <si>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</si>
  <si>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</si>
  <si>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</si>
  <si>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</si>
  <si>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</si>
  <si>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</si>
  <si>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</si>
  <si>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</si>
  <si>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</si>
  <si>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</si>
  <si>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</si>
  <si>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</si>
  <si>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</si>
  <si>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</si>
  <si>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</si>
  <si>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</si>
  <si>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</si>
  <si>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</si>
  <si>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</si>
  <si>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</si>
  <si>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</si>
  <si>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</si>
  <si>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</si>
  <si>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</si>
  <si>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</si>
  <si>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</si>
  <si>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</si>
  <si>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</si>
  <si>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</si>
  <si>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</si>
  <si>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</si>
  <si>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</si>
  <si>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</si>
  <si>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</si>
  <si>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</si>
  <si>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</si>
  <si>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</si>
  <si>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</si>
  <si>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</si>
  <si>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</si>
  <si>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</si>
  <si>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</si>
  <si>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</si>
  <si>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</si>
  <si>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</si>
  <si>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</si>
  <si>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</si>
  <si>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</si>
  <si>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</si>
  <si>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</si>
  <si>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</si>
  <si>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</si>
  <si>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</si>
  <si>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</si>
  <si>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</si>
  <si>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</si>
  <si>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</si>
  <si>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</si>
  <si>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</si>
  <si>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</si>
  <si>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</si>
  <si>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</si>
  <si>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</si>
  <si>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</si>
  <si>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</si>
  <si>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</si>
  <si>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</si>
  <si>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</si>
  <si>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</si>
  <si>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</si>
  <si>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</si>
  <si>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</si>
  <si>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</si>
  <si>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</si>
  <si>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</si>
  <si>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</si>
  <si>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</si>
  <si>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</si>
  <si>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</si>
  <si>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</si>
  <si>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</si>
  <si>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</si>
  <si>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</si>
  <si>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</si>
  <si>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</si>
  <si>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</si>
  <si>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</si>
  <si>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</si>
  <si>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</si>
  <si>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</si>
  <si>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</si>
  <si>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</si>
  <si>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</si>
  <si>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</si>
  <si>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</si>
  <si>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</si>
  <si>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</si>
  <si>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</si>
  <si>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</si>
  <si>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</si>
  <si>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</si>
  <si>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</si>
  <si>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</si>
  <si>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</si>
  <si>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</si>
  <si>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</si>
  <si>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</si>
  <si>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</si>
  <si>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</si>
  <si>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</si>
  <si>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</si>
  <si>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</si>
  <si>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</si>
  <si>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</si>
  <si>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</si>
  <si>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</si>
  <si>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</si>
  <si>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</si>
  <si>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</si>
  <si>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</si>
  <si>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</si>
  <si>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</si>
  <si>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</si>
  <si>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</si>
  <si>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</si>
  <si>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</si>
  <si>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</si>
  <si>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</si>
  <si>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</si>
  <si>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</si>
  <si>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</si>
  <si>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</si>
  <si>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</si>
  <si>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</si>
  <si>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</si>
  <si>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</si>
  <si>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</si>
  <si>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</si>
  <si>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</si>
  <si>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</si>
  <si>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</si>
  <si>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</si>
  <si>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</si>
  <si>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</si>
  <si>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</si>
  <si>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</si>
  <si>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</si>
  <si>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</si>
  <si>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</si>
  <si>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</si>
  <si>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</si>
  <si>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</si>
  <si>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</si>
  <si>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</si>
  <si>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</si>
  <si>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</si>
  <si>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</si>
  <si>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</si>
  <si>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</si>
  <si>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</si>
  <si>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</si>
  <si>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</si>
  <si>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</si>
  <si>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</si>
  <si>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</si>
  <si>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</si>
  <si>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</si>
  <si>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</si>
  <si>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</si>
  <si>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</si>
  <si>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</si>
  <si>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</si>
  <si>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</si>
  <si>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</si>
  <si>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</si>
  <si>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</si>
  <si>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</si>
  <si>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</si>
  <si>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</si>
  <si>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</si>
  <si>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</si>
  <si>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</si>
  <si>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</si>
  <si>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</si>
  <si>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</si>
  <si>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</si>
  <si>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</si>
  <si>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</si>
  <si>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</si>
  <si>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</si>
  <si>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</si>
  <si>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</si>
  <si>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</si>
  <si>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</si>
  <si>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</si>
  <si>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</si>
  <si>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</si>
  <si>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</si>
  <si>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</si>
  <si>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</si>
  <si>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</si>
  <si>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</si>
  <si>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</si>
  <si>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</si>
  <si>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</si>
  <si>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</si>
  <si>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</si>
  <si>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</si>
  <si>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</si>
  <si>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</si>
  <si>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</si>
  <si>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</si>
  <si>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</si>
  <si>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</si>
  <si>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</si>
  <si>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</si>
  <si>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</si>
  <si>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</si>
  <si>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</si>
  <si>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</si>
  <si>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</si>
  <si>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</si>
  <si>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</si>
  <si>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</si>
  <si>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</si>
  <si>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</si>
  <si>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</si>
  <si>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</si>
  <si>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</si>
  <si>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</si>
  <si>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</si>
  <si>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</si>
  <si>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</si>
  <si>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</si>
  <si>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</si>
  <si>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</si>
  <si>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</si>
  <si>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</si>
  <si>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</si>
  <si>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</si>
  <si>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</si>
  <si>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</si>
  <si>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</si>
  <si>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</si>
  <si>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</si>
  <si>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</si>
  <si>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</si>
  <si>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</si>
  <si>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</si>
  <si>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</si>
  <si>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</si>
  <si>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</si>
  <si>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</si>
  <si>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</si>
  <si>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</si>
  <si>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</si>
  <si>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</si>
  <si>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</si>
  <si>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</si>
  <si>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</si>
  <si>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</si>
  <si>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</si>
  <si>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</si>
  <si>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</si>
  <si>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</si>
  <si>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</si>
  <si>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</si>
  <si>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</si>
  <si>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</si>
  <si>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</si>
  <si>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</si>
  <si>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</si>
  <si>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</si>
  <si>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</si>
  <si>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</si>
  <si>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</si>
  <si>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</si>
  <si>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</si>
  <si>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</si>
  <si>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</si>
  <si>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</si>
  <si>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</si>
  <si>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</si>
  <si>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</si>
  <si>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</si>
  <si>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</si>
  <si>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</si>
  <si>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</si>
  <si>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</si>
  <si>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</si>
  <si>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</si>
  <si>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</si>
  <si>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</si>
  <si>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</si>
  <si>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</si>
  <si>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</si>
  <si>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</si>
  <si>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</si>
  <si>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</si>
  <si>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</si>
  <si>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</si>
  <si>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</si>
  <si>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</si>
  <si>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</si>
  <si>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</si>
  <si>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</si>
  <si>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</si>
  <si>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</si>
  <si>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</si>
  <si>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</si>
  <si>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</si>
  <si>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</si>
  <si>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</si>
  <si>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</si>
  <si>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</si>
  <si>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</si>
  <si>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</si>
  <si>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</si>
  <si>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</si>
  <si>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</si>
  <si>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</si>
  <si>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</si>
  <si>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</si>
  <si>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</si>
  <si>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</si>
  <si>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</si>
  <si>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</si>
  <si>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</si>
  <si>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</si>
  <si>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</si>
  <si>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</si>
  <si>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</si>
  <si>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</si>
  <si>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</si>
  <si>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</si>
  <si>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</si>
  <si>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</si>
  <si>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</si>
  <si>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</si>
  <si>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</si>
  <si>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</si>
  <si>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</si>
  <si>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</si>
  <si>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</si>
  <si>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</si>
  <si>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</si>
  <si>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</si>
  <si>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</si>
  <si>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</si>
  <si>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</si>
  <si>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</si>
  <si>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</si>
  <si>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</si>
  <si>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</si>
  <si>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</si>
  <si>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</si>
  <si>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</si>
  <si>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</si>
  <si>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</si>
  <si>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</si>
  <si>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</si>
  <si>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</si>
  <si>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</si>
  <si>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</si>
  <si>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</si>
  <si>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</si>
  <si>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</si>
  <si>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</si>
  <si>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</si>
  <si>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</si>
  <si>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</si>
  <si>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</si>
  <si>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</si>
  <si>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</si>
  <si>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</si>
  <si>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</si>
  <si>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</si>
  <si>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</si>
  <si>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</si>
  <si>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</si>
  <si>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</si>
  <si>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</si>
  <si>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</si>
  <si>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</si>
  <si>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</si>
  <si>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</si>
  <si>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</si>
  <si>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</si>
  <si>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</si>
  <si>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</si>
  <si>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</si>
  <si>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</si>
  <si>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</si>
  <si>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</si>
  <si>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</si>
  <si>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</si>
  <si>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</si>
  <si>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</si>
  <si>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</si>
  <si>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</si>
  <si>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</si>
  <si>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</si>
  <si>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</si>
  <si>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</si>
  <si>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</si>
  <si>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</si>
  <si>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</si>
  <si>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</si>
  <si>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</si>
  <si>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</si>
  <si>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</si>
  <si>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</si>
  <si>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</si>
  <si>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</si>
  <si>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</si>
  <si>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</si>
  <si>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</si>
  <si>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</si>
  <si>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</si>
  <si>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</si>
  <si>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</si>
  <si>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</si>
  <si>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</si>
  <si>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</si>
  <si>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</si>
  <si>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</si>
  <si>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</si>
  <si>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</si>
  <si>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</si>
  <si>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</si>
  <si>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</si>
  <si>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</si>
  <si>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</si>
  <si>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</si>
  <si>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</si>
  <si>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</si>
  <si>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</si>
  <si>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</si>
  <si>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</si>
  <si>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</si>
  <si>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</si>
  <si>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</si>
  <si>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</si>
  <si>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</si>
  <si>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</si>
  <si>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</si>
  <si>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</si>
  <si>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</si>
  <si>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</si>
  <si>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</si>
  <si>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</si>
  <si>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</si>
  <si>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</si>
  <si>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</si>
  <si>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</si>
  <si>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</si>
  <si>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</si>
  <si>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</si>
  <si>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</si>
  <si>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</si>
  <si>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</si>
  <si>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</si>
  <si>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</si>
  <si>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</si>
  <si>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</si>
  <si>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</si>
  <si>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</si>
  <si>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</si>
  <si>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</si>
  <si>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</si>
  <si>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</si>
  <si>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</si>
  <si>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</si>
  <si>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</si>
  <si>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</si>
  <si>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</si>
  <si>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</si>
  <si>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</si>
  <si>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</si>
  <si>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</si>
  <si>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</si>
  <si>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</si>
  <si>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</si>
  <si>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</si>
  <si>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</si>
  <si>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</si>
  <si>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</si>
  <si>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</si>
  <si>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</si>
  <si>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</si>
  <si>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</si>
  <si>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</si>
  <si>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</si>
  <si>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</si>
  <si>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</si>
  <si>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</si>
  <si>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</si>
  <si>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</si>
  <si>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</si>
  <si>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</si>
  <si>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</si>
  <si>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</si>
  <si>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</si>
  <si>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</si>
  <si>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</si>
  <si>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</si>
  <si>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</si>
  <si>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</si>
  <si>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</si>
  <si>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</si>
  <si>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</si>
  <si>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</si>
  <si>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</si>
  <si>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</si>
  <si>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</si>
  <si>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</si>
  <si>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</si>
  <si>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</si>
  <si>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</si>
  <si>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</si>
  <si>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</si>
  <si>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</si>
  <si>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</si>
  <si>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</si>
  <si>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</si>
  <si>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</si>
  <si>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</si>
  <si>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</si>
  <si>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</si>
  <si>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</si>
  <si>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</si>
  <si>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</si>
  <si>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</si>
  <si>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</si>
  <si>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</si>
  <si>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</si>
  <si>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</si>
  <si>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</si>
  <si>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</si>
  <si>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</si>
  <si>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</si>
  <si>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</si>
  <si>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</si>
  <si>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</si>
  <si>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</si>
  <si>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</si>
  <si>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</si>
  <si>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</si>
  <si>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</si>
  <si>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</si>
  <si>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</si>
  <si>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</si>
  <si>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</si>
  <si>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</si>
  <si>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</si>
  <si>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</si>
  <si>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</si>
  <si>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</si>
  <si>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</si>
  <si>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</si>
  <si>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</si>
  <si>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</si>
  <si>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</si>
  <si>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</si>
  <si>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</si>
  <si>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</si>
  <si>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</si>
  <si>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</si>
  <si>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</si>
  <si>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</si>
  <si>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</si>
  <si>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</si>
  <si>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</si>
  <si>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</si>
  <si>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</si>
  <si>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</si>
  <si>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</si>
  <si>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</si>
  <si>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</si>
  <si>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</si>
  <si>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</si>
  <si>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</si>
  <si>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</si>
  <si>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</si>
  <si>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</si>
  <si>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</si>
  <si>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</si>
  <si>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</si>
  <si>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</si>
  <si>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</si>
  <si>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</si>
  <si>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</si>
  <si>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</si>
  <si>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</si>
  <si>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</si>
  <si>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</si>
  <si>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</si>
  <si>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</si>
  <si>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</si>
  <si>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</si>
  <si>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</si>
  <si>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</si>
  <si>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</si>
  <si>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</si>
  <si>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</si>
  <si>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</si>
  <si>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</si>
  <si>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</si>
  <si>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</si>
  <si>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</si>
  <si>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</si>
  <si>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</si>
  <si>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</si>
  <si>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</si>
  <si>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</si>
  <si>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</si>
  <si>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</si>
  <si>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</si>
  <si>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</si>
  <si>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</si>
  <si>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</si>
  <si>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</si>
  <si>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</si>
  <si>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</si>
  <si>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</si>
  <si>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</si>
  <si>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</si>
  <si>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</si>
  <si>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</si>
  <si>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</si>
  <si>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</si>
  <si>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</si>
  <si>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</si>
  <si>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</si>
  <si>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</si>
  <si>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</si>
  <si>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</si>
  <si>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</si>
  <si>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</si>
  <si>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</si>
  <si>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</si>
  <si>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</si>
  <si>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</si>
  <si>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</si>
  <si>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</si>
  <si>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</si>
  <si>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</si>
  <si>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</si>
  <si>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</si>
  <si>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</si>
  <si>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</si>
  <si>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</si>
  <si>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</si>
  <si>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</si>
  <si>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</si>
  <si>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</si>
  <si>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</si>
  <si>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</si>
  <si>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</si>
  <si>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</si>
  <si>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</si>
  <si>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</si>
  <si>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</si>
  <si>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</si>
  <si>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</si>
  <si>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</si>
  <si>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</si>
  <si>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</si>
  <si>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</si>
  <si>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</si>
  <si>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</si>
  <si>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</si>
  <si>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</si>
  <si>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</si>
  <si>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</si>
  <si>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</si>
  <si>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</si>
  <si>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</si>
  <si>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</si>
  <si>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</si>
  <si>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</si>
  <si>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</si>
  <si>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</si>
  <si>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</si>
  <si>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</si>
  <si>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</si>
  <si>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</si>
  <si>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</si>
  <si>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</si>
  <si>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</si>
  <si>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</si>
  <si>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</si>
  <si>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</si>
  <si>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</si>
  <si>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</si>
  <si>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</si>
  <si>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</si>
  <si>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</si>
  <si>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</si>
  <si>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</si>
  <si>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</si>
  <si>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</si>
  <si>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</si>
  <si>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</si>
  <si>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</si>
  <si>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</si>
  <si>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</si>
  <si>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</si>
  <si>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</si>
  <si>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</si>
  <si>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</si>
  <si>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</si>
  <si>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</si>
  <si>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</si>
  <si>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</si>
  <si>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</si>
  <si>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</si>
  <si>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</si>
  <si>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</si>
  <si>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</si>
  <si>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</si>
  <si>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</si>
  <si>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</si>
  <si>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</si>
  <si>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</si>
  <si>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</si>
  <si>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</si>
  <si>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</si>
  <si>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</si>
  <si>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</si>
  <si>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</si>
  <si>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</si>
  <si>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</si>
  <si>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</si>
  <si>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</si>
  <si>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</si>
  <si>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</si>
  <si>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</si>
  <si>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</si>
  <si>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</si>
  <si>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</si>
  <si>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</si>
  <si>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</si>
  <si>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</si>
  <si>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</si>
  <si>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</si>
  <si>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</si>
  <si>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</si>
  <si>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</si>
  <si>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</si>
  <si>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</si>
  <si>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</si>
  <si>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</si>
  <si>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</si>
  <si>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</si>
  <si>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</si>
  <si>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</si>
  <si>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</si>
  <si>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</si>
  <si>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</si>
  <si>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</si>
  <si>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</si>
  <si>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</si>
  <si>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</si>
  <si>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</si>
  <si>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</si>
  <si>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</si>
  <si>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</si>
  <si>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</si>
  <si>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</si>
  <si>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</si>
  <si>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</si>
  <si>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</si>
  <si>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</si>
  <si>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</si>
  <si>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</si>
  <si>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</si>
  <si>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</si>
  <si>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</si>
  <si>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</si>
  <si>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</si>
  <si>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</si>
  <si>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</si>
  <si>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</si>
  <si>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</si>
  <si>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</si>
  <si>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</si>
  <si>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</si>
  <si>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</si>
  <si>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</si>
  <si>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</si>
  <si>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</si>
  <si>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</si>
  <si>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</si>
  <si>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</si>
  <si>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</si>
  <si>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</si>
  <si>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</si>
  <si>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</si>
  <si>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</si>
  <si>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</si>
  <si>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</si>
  <si>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</si>
  <si>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</si>
  <si>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</si>
  <si>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</si>
  <si>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</si>
  <si>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</si>
  <si>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</si>
  <si>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</si>
  <si>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</si>
  <si>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</si>
  <si>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</si>
  <si>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</si>
  <si>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</si>
  <si>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</si>
  <si>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</si>
  <si>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</si>
  <si>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</si>
  <si>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</si>
  <si>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</si>
  <si>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</si>
  <si>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</si>
  <si>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</si>
  <si>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</si>
  <si>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</si>
  <si>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</si>
  <si>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</si>
  <si>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</si>
  <si>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</si>
  <si>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</si>
  <si>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</si>
  <si>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</si>
  <si>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</si>
  <si>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</si>
  <si>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</si>
  <si>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</si>
  <si>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</si>
  <si>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</si>
  <si>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</si>
  <si>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</si>
  <si>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</si>
  <si>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</si>
  <si>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</si>
  <si>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</si>
  <si>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</si>
  <si>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</si>
  <si>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</si>
  <si>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</si>
  <si>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</si>
  <si>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</si>
  <si>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</si>
  <si>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</si>
  <si>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</si>
  <si>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</si>
  <si>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</si>
  <si>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</si>
  <si>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</si>
  <si>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</si>
  <si>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</si>
  <si>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</si>
  <si>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</si>
  <si>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</si>
  <si>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</si>
  <si>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</si>
  <si>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</si>
  <si>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</si>
  <si>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</si>
  <si>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</si>
  <si>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</si>
  <si>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</si>
  <si>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</si>
  <si>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</si>
  <si>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</si>
  <si>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</si>
  <si>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</si>
  <si>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</si>
  <si>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</si>
  <si>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</si>
  <si>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</si>
  <si>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</si>
  <si>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</si>
  <si>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</si>
  <si>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</si>
  <si>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</si>
  <si>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</si>
  <si>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</si>
  <si>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</si>
  <si>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</si>
  <si>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</si>
  <si>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</si>
  <si>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</si>
  <si>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</si>
  <si>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</si>
  <si>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</si>
  <si>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</si>
  <si>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</si>
  <si>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</si>
  <si>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</si>
  <si>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</si>
  <si>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</si>
  <si>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</si>
  <si>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</si>
  <si>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</si>
  <si>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</si>
  <si>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</si>
  <si>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</si>
  <si>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</si>
  <si>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</si>
  <si>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</si>
  <si>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</si>
  <si>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</si>
  <si>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</si>
  <si>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</si>
  <si>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</si>
  <si>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</si>
  <si>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</si>
  <si>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</si>
  <si>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</si>
  <si>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</si>
  <si>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</si>
  <si>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</si>
  <si>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</si>
  <si>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</si>
  <si>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</si>
  <si>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</si>
  <si>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</si>
  <si>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</si>
  <si>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</si>
  <si>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</si>
  <si>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</si>
  <si>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</si>
  <si>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</si>
  <si>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</si>
  <si>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</si>
  <si>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</si>
  <si>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</si>
  <si>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</si>
  <si>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</si>
  <si>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</si>
  <si>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</si>
  <si>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</si>
  <si>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</si>
  <si>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</si>
  <si>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</si>
  <si>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</si>
  <si>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</si>
  <si>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</si>
  <si>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</si>
  <si>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</si>
  <si>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</si>
  <si>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</si>
  <si>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</si>
  <si>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</si>
  <si>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</si>
  <si>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</si>
  <si>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</si>
  <si>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</si>
  <si>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</si>
  <si>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</si>
  <si>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</si>
  <si>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</si>
  <si>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</si>
  <si>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</si>
  <si>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</si>
  <si>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</si>
  <si>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</si>
  <si>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</si>
  <si>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</si>
  <si>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</si>
  <si>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</si>
  <si>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</si>
  <si>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</si>
  <si>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</si>
  <si>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</si>
  <si>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</si>
  <si>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</si>
  <si>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</si>
  <si>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</si>
  <si>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</si>
  <si>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</si>
  <si>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</si>
  <si>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</si>
  <si>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</si>
  <si>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</si>
  <si>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</si>
  <si>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</si>
  <si>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</si>
  <si>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</si>
  <si>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</si>
  <si>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</si>
  <si>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</si>
  <si>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</si>
  <si>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</si>
  <si>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</si>
  <si>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</si>
  <si>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</si>
  <si>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</si>
  <si>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</si>
  <si>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</si>
  <si>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</si>
  <si>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</si>
  <si>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</si>
  <si>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</si>
  <si>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</si>
  <si>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</si>
  <si>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</si>
  <si>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</si>
  <si>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</si>
  <si>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</si>
  <si>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</si>
  <si>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</si>
  <si>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</si>
  <si>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</si>
  <si>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</si>
  <si>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</si>
  <si>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</si>
  <si>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</si>
  <si>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</si>
  <si>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</si>
  <si>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</si>
  <si>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</si>
  <si>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</si>
  <si>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</si>
  <si>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</si>
  <si>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</si>
  <si>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</si>
  <si>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</si>
  <si>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</si>
  <si>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</si>
  <si>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</si>
  <si>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</si>
  <si>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</si>
  <si>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</si>
  <si>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</si>
  <si>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</si>
  <si>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</si>
  <si>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</si>
  <si>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</si>
  <si>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</si>
  <si>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</si>
  <si>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</si>
  <si>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</si>
  <si>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</si>
  <si>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</si>
  <si>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</si>
  <si>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</si>
  <si>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</si>
  <si>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</si>
  <si>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</si>
  <si>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</si>
  <si>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</si>
  <si>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</si>
  <si>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</si>
  <si>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</si>
  <si>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</si>
  <si>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</si>
  <si>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</si>
  <si>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</si>
  <si>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</si>
  <si>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</si>
  <si>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</si>
  <si>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</si>
  <si>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</si>
  <si>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</si>
  <si>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</si>
  <si>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</si>
  <si>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</si>
  <si>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</si>
  <si>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</si>
  <si>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</si>
  <si>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</si>
  <si>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</si>
  <si>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</si>
  <si>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</si>
  <si>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</si>
  <si>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</si>
  <si>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</si>
  <si>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</si>
  <si>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</si>
  <si>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</si>
  <si>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</si>
  <si>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</si>
  <si>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</si>
  <si>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</si>
  <si>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</si>
  <si>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</si>
  <si>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</si>
  <si>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</si>
  <si>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</si>
  <si>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</si>
  <si>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</si>
  <si>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</si>
  <si>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</si>
  <si>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</si>
  <si>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</si>
  <si>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</si>
  <si>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</si>
  <si>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</si>
  <si>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</si>
  <si>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</si>
  <si>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</si>
  <si>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</si>
  <si>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</si>
  <si>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</si>
  <si>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</si>
  <si>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</si>
  <si>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</si>
  <si>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</si>
  <si>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</si>
  <si>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</si>
  <si>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</si>
  <si>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</si>
  <si>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</si>
  <si>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</si>
  <si>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</si>
  <si>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</si>
  <si>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</si>
  <si>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</si>
  <si>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</si>
  <si>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</si>
  <si>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</si>
  <si>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</si>
  <si>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</si>
  <si>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</si>
  <si>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</si>
  <si>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</si>
  <si>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</si>
  <si>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</si>
  <si>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</si>
  <si>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</si>
  <si>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</si>
  <si>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</si>
  <si>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</si>
  <si>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</si>
  <si>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</si>
  <si>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</si>
  <si>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</si>
  <si>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</si>
  <si>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</si>
  <si>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</si>
  <si>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</si>
  <si>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</si>
  <si>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</si>
  <si>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</si>
  <si>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</si>
  <si>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</si>
  <si>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</si>
  <si>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</si>
  <si>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</si>
  <si>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</si>
  <si>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</si>
  <si>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</si>
  <si>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</si>
  <si>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</si>
  <si>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</si>
  <si>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</si>
  <si>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</si>
  <si>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</si>
  <si>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</si>
  <si>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</si>
  <si>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</si>
  <si>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</si>
  <si>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</si>
  <si>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</si>
  <si>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</si>
  <si>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</si>
  <si>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</si>
  <si>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</si>
  <si>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</si>
  <si>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</si>
  <si>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</si>
  <si>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</si>
  <si>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</si>
  <si>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</si>
  <si>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</si>
  <si>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</si>
  <si>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</si>
  <si>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</si>
  <si>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</si>
  <si>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</si>
  <si>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</si>
  <si>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</si>
  <si>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</si>
  <si>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</si>
  <si>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</si>
  <si>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</si>
  <si>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</si>
  <si>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</si>
  <si>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</si>
  <si>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</si>
  <si>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</si>
  <si>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</si>
  <si>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</si>
  <si>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</si>
  <si>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</si>
  <si>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</si>
  <si>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</si>
  <si>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</si>
  <si>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</si>
  <si>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</si>
  <si>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</si>
  <si>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</si>
  <si>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</si>
  <si>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</si>
  <si>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</si>
  <si>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</si>
  <si>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</si>
  <si>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</si>
  <si>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</si>
  <si>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</si>
  <si>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</si>
  <si>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</si>
  <si>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</si>
  <si>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</si>
  <si>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</si>
  <si>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</si>
  <si>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</si>
  <si>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</si>
  <si>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</si>
  <si>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</si>
  <si>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</si>
  <si>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</si>
  <si>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</si>
  <si>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</si>
  <si>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</si>
  <si>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</si>
  <si>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</si>
  <si>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</si>
  <si>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</si>
  <si>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</si>
  <si>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</si>
  <si>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</si>
  <si>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</si>
  <si>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</si>
  <si>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</si>
  <si>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</si>
  <si>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</si>
  <si>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</si>
  <si>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</si>
  <si>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</si>
  <si>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</si>
  <si>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</si>
  <si>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</si>
  <si>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</si>
  <si>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</si>
  <si>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</si>
  <si>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</si>
  <si>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</si>
  <si>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</si>
  <si>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</si>
  <si>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</si>
  <si>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</si>
  <si>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</si>
  <si>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</si>
  <si>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</si>
  <si>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</si>
  <si>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</si>
  <si>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</si>
  <si>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</si>
  <si>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</si>
  <si>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</si>
  <si>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</si>
  <si>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</si>
  <si>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</si>
  <si>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</si>
  <si>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</si>
  <si>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</si>
  <si>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</si>
  <si>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</si>
  <si>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</si>
  <si>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</si>
  <si>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</si>
  <si>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</si>
  <si>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</si>
  <si>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</si>
  <si>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</si>
  <si>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</si>
  <si>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</si>
  <si>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</si>
  <si>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</si>
  <si>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</si>
  <si>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</si>
  <si>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</si>
  <si>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</si>
  <si>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</si>
  <si>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</si>
  <si>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</si>
  <si>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</si>
  <si>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</si>
  <si>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</si>
  <si>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</si>
  <si>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</si>
  <si>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</si>
  <si>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</si>
  <si>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</si>
  <si>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</si>
  <si>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</si>
  <si>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</si>
  <si>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</si>
  <si>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</si>
  <si>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</si>
  <si>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</si>
  <si>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</si>
  <si>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</si>
  <si>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</si>
  <si>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</si>
  <si>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</si>
  <si>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</si>
  <si>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</si>
  <si>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</si>
  <si>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</si>
  <si>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</si>
  <si>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</si>
  <si>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</si>
  <si>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</si>
  <si>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</si>
  <si>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</si>
  <si>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</si>
  <si>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</si>
  <si>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</si>
  <si>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</si>
  <si>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</si>
  <si>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</si>
  <si>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</si>
  <si>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</si>
  <si>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</si>
  <si>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</si>
  <si>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</si>
  <si>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</si>
  <si>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</si>
  <si>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</si>
  <si>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</si>
  <si>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</si>
  <si>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</si>
  <si>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</si>
  <si>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</si>
  <si>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</si>
  <si>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</si>
  <si>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</si>
  <si>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</si>
  <si>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</si>
  <si>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</si>
  <si>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</si>
  <si>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</si>
  <si>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</si>
  <si>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</si>
  <si>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</si>
  <si>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</si>
  <si>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</si>
  <si>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</si>
  <si>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</si>
  <si>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</si>
  <si>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</si>
  <si>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</si>
  <si>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</si>
  <si>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</si>
  <si>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</si>
  <si>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</si>
  <si>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</si>
  <si>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</si>
  <si>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</si>
  <si>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</si>
  <si>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</si>
  <si>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</si>
  <si>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</si>
  <si>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</si>
  <si>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</si>
  <si>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</si>
  <si>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</si>
  <si>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</si>
  <si>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</si>
  <si>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</si>
  <si>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</si>
  <si>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</si>
  <si>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</si>
  <si>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</si>
  <si>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</si>
  <si>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</si>
  <si>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</si>
  <si>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</si>
  <si>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</si>
  <si>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</si>
  <si>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</si>
  <si>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</si>
  <si>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</si>
  <si>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</si>
  <si>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</si>
  <si>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</si>
  <si>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</si>
  <si>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</si>
  <si>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</si>
  <si>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</si>
  <si>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</si>
  <si>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</si>
  <si>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</si>
  <si>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</si>
  <si>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</si>
  <si>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</si>
  <si>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</si>
  <si>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</si>
  <si>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</si>
  <si>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</si>
  <si>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</si>
  <si>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</si>
  <si>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</si>
  <si>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</si>
  <si>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</si>
  <si>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</si>
  <si>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</si>
  <si>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</si>
  <si>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</si>
  <si>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</si>
  <si>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</si>
  <si>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</si>
  <si>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</si>
  <si>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</si>
  <si>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</si>
  <si>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</si>
  <si>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</si>
  <si>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</si>
  <si>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</si>
  <si>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</si>
  <si>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</si>
  <si>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</si>
  <si>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</si>
  <si>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</si>
  <si>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</si>
  <si>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</si>
  <si>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</si>
  <si>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</si>
  <si>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</si>
  <si>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</si>
  <si>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</si>
  <si>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</si>
  <si>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</si>
  <si>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</si>
  <si>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</si>
  <si>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</si>
  <si>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</si>
  <si>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</si>
  <si>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</si>
  <si>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</si>
  <si>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</si>
  <si>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</si>
  <si>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</si>
  <si>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</si>
  <si>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</si>
  <si>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</si>
  <si>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</si>
  <si>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</si>
  <si>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</si>
  <si>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</si>
  <si>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</si>
  <si>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</si>
  <si>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</si>
  <si>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</si>
  <si>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</si>
  <si>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</si>
  <si>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</si>
  <si>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</si>
  <si>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</si>
  <si>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</si>
  <si>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</si>
  <si>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</si>
  <si>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</si>
  <si>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</si>
  <si>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</si>
  <si>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</si>
  <si>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</si>
  <si>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</si>
  <si>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</si>
  <si>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</si>
  <si>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</si>
  <si>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</si>
  <si>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</si>
  <si>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</si>
  <si>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</si>
  <si>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</si>
  <si>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</si>
  <si>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</si>
  <si>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</si>
  <si>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</si>
  <si>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</si>
  <si>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</si>
  <si>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</si>
  <si>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</si>
  <si>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</si>
  <si>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</si>
  <si>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</si>
  <si>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</si>
  <si>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</si>
  <si>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</si>
  <si>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</si>
  <si>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</si>
  <si>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</si>
  <si>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</si>
  <si>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</si>
  <si>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</si>
  <si>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</si>
  <si>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</si>
  <si>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</si>
  <si>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</si>
  <si>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</si>
  <si>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</si>
  <si>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</si>
  <si>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</si>
  <si>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</si>
  <si>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</si>
  <si>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</si>
  <si>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</si>
  <si>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</si>
  <si>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</si>
  <si>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</si>
  <si>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</si>
  <si>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</si>
  <si>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</si>
  <si>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</si>
  <si>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</si>
  <si>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</si>
  <si>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</si>
  <si>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</si>
  <si>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</si>
  <si>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</si>
  <si>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</si>
  <si>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</si>
  <si>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</si>
  <si>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</si>
  <si>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</si>
  <si>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</si>
  <si>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</si>
  <si>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</si>
  <si>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</si>
  <si>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</si>
  <si>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</si>
  <si>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</si>
  <si>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</si>
  <si>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</si>
  <si>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</si>
  <si>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</si>
  <si>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</si>
  <si>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</si>
  <si>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</si>
  <si>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</si>
  <si>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</si>
  <si>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</si>
  <si>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</si>
  <si>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</si>
  <si>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</si>
  <si>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</si>
  <si>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</si>
  <si>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</si>
  <si>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</si>
  <si>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</si>
  <si>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</si>
  <si>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</si>
  <si>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</si>
  <si>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</si>
  <si>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</si>
  <si>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</si>
  <si>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</si>
  <si>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</si>
  <si>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</si>
  <si>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</si>
  <si>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</si>
  <si>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</si>
  <si>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</si>
  <si>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</si>
  <si>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</si>
  <si>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</si>
  <si>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</si>
  <si>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</si>
  <si>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</si>
  <si>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</si>
  <si>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</si>
  <si>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</si>
  <si>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</si>
  <si>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</si>
  <si>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</si>
  <si>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</si>
  <si>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</si>
  <si>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</si>
  <si>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</si>
  <si>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</si>
  <si>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</si>
  <si>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</si>
  <si>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</si>
  <si>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</si>
  <si>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</si>
  <si>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</si>
  <si>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</si>
  <si>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</si>
  <si>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</si>
  <si>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</si>
  <si>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</si>
  <si>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</si>
  <si>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</si>
  <si>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</si>
  <si>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</si>
  <si>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</si>
  <si>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</si>
  <si>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</si>
  <si>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</si>
  <si>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</si>
  <si>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</si>
  <si>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</si>
  <si>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</si>
  <si>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</si>
  <si>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</si>
  <si>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</si>
  <si>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</si>
  <si>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</si>
  <si>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</si>
  <si>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</si>
  <si>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</si>
  <si>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</si>
  <si>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</si>
  <si>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</si>
  <si>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</si>
  <si>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</si>
  <si>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</si>
  <si>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</si>
  <si>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</si>
  <si>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</si>
  <si>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</si>
  <si>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</si>
  <si>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</si>
  <si>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</si>
  <si>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</si>
  <si>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</si>
  <si>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</si>
  <si>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</si>
  <si>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</si>
  <si>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</si>
  <si>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</si>
  <si>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</si>
  <si>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</si>
  <si>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</si>
  <si>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</si>
  <si>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</si>
  <si>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</si>
  <si>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</si>
  <si>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</si>
  <si>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</si>
  <si>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</si>
  <si>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</si>
  <si>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</si>
  <si>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</si>
  <si>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</si>
  <si>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</si>
  <si>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</si>
  <si>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</si>
  <si>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</si>
  <si>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</si>
  <si>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</si>
  <si>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</si>
  <si>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</si>
  <si>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</si>
  <si>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</si>
  <si>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</si>
  <si>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</si>
  <si>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</si>
  <si>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</si>
  <si>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</si>
  <si>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</si>
  <si>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</si>
  <si>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</si>
  <si>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</si>
  <si>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</si>
  <si>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</si>
  <si>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</si>
  <si>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</si>
  <si>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</si>
  <si>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</si>
  <si>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</si>
  <si>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</si>
  <si>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</si>
  <si>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</si>
  <si>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</si>
  <si>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</si>
  <si>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</si>
  <si>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</si>
  <si>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</si>
  <si>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</si>
  <si>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</si>
  <si>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</si>
  <si>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</si>
  <si>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</si>
  <si>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</si>
  <si>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</si>
  <si>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</si>
  <si>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</si>
  <si>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</si>
  <si>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</si>
  <si>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</si>
  <si>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</si>
  <si>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</si>
  <si>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</si>
  <si>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</si>
  <si>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</si>
  <si>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</si>
  <si>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</si>
  <si>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</si>
  <si>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</si>
  <si>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</si>
  <si>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</si>
  <si>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</si>
  <si>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</si>
  <si>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</si>
  <si>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</si>
  <si>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</si>
  <si>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</si>
  <si>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</si>
  <si>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</si>
  <si>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</si>
  <si>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</si>
  <si>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</si>
  <si>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</si>
  <si>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</si>
  <si>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</si>
  <si>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</si>
  <si>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</si>
  <si>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</si>
  <si>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</si>
  <si>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</si>
  <si>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</si>
  <si>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</si>
  <si>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</si>
  <si>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</si>
  <si>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</si>
  <si>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</si>
  <si>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</si>
  <si>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</si>
  <si>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</si>
  <si>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</si>
  <si>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</si>
  <si>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</si>
  <si>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</si>
  <si>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</si>
  <si>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</si>
  <si>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</si>
  <si>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</si>
  <si>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</si>
  <si>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</si>
  <si>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</si>
  <si>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</si>
  <si>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</si>
  <si>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</si>
  <si>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</si>
  <si>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</si>
  <si>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</si>
  <si>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</si>
  <si>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</si>
  <si>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</si>
  <si>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</si>
  <si>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</si>
  <si>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</si>
  <si>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</si>
  <si>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</si>
  <si>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</si>
  <si>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</si>
  <si>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</si>
  <si>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</si>
  <si>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</si>
  <si>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</si>
  <si>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</si>
  <si>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</si>
  <si>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</si>
  <si>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</si>
  <si>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</si>
  <si>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</si>
  <si>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</si>
  <si>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</si>
  <si>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</si>
  <si>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</si>
  <si>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</si>
  <si>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</si>
  <si>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</si>
  <si>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</si>
  <si>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</si>
  <si>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</si>
  <si>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</si>
  <si>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</si>
  <si>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</si>
  <si>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</si>
  <si>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</si>
  <si>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</si>
  <si>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</si>
  <si>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</si>
  <si>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</si>
  <si>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</si>
  <si>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</si>
  <si>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</si>
  <si>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</si>
  <si>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</si>
  <si>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</si>
  <si>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</si>
  <si>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</si>
  <si>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</si>
  <si>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</si>
  <si>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</si>
  <si>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</si>
  <si>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</si>
  <si>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</si>
  <si>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</si>
  <si>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</si>
  <si>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</si>
  <si>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</si>
  <si>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</si>
  <si>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</si>
  <si>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</si>
  <si>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</si>
  <si>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</si>
  <si>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</si>
  <si>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</si>
  <si>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</si>
  <si>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</si>
  <si>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</si>
  <si>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</si>
  <si>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</si>
  <si>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</si>
  <si>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</si>
  <si>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</si>
  <si>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</si>
  <si>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</si>
  <si>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</si>
  <si>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</si>
  <si>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</si>
  <si>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</si>
  <si>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</si>
  <si>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</si>
  <si>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</si>
  <si>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</si>
  <si>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</si>
  <si>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</si>
  <si>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</si>
  <si>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</si>
  <si>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</si>
  <si>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</si>
  <si>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</si>
  <si>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</si>
  <si>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</si>
  <si>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</si>
  <si>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</si>
  <si>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</si>
  <si>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</si>
  <si>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</si>
  <si>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</si>
  <si>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</si>
  <si>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</si>
  <si>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</si>
  <si>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</si>
  <si>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</si>
  <si>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</si>
  <si>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</si>
  <si>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</si>
  <si>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</si>
  <si>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</si>
  <si>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</si>
  <si>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</si>
  <si>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</si>
  <si>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</si>
  <si>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</si>
  <si>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</si>
  <si>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</si>
  <si>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</si>
  <si>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</si>
  <si>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</si>
  <si>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</si>
  <si>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</si>
  <si>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</si>
  <si>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</si>
  <si>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</si>
  <si>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</si>
  <si>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</si>
  <si>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</si>
  <si>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</si>
  <si>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</si>
  <si>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</si>
  <si>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</si>
  <si>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</si>
  <si>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</si>
  <si>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</si>
  <si>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</si>
  <si>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</si>
  <si>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</si>
  <si>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</si>
  <si>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</si>
  <si>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</si>
  <si>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</si>
  <si>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</si>
  <si>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</si>
  <si>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</si>
  <si>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</si>
  <si>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</si>
  <si>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</si>
  <si>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</si>
  <si>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</si>
  <si>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</si>
  <si>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</si>
  <si>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</si>
  <si>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</si>
  <si>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</si>
  <si>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</si>
  <si>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</si>
  <si>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</si>
  <si>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</si>
  <si>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</si>
  <si>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</si>
  <si>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</si>
  <si>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</si>
  <si>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</si>
  <si>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</si>
  <si>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</si>
  <si>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</si>
  <si>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</si>
  <si>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</si>
  <si>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</si>
  <si>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</si>
  <si>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</si>
  <si>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</si>
  <si>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</si>
  <si>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</si>
  <si>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</si>
  <si>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</si>
  <si>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</si>
  <si>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</si>
  <si>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</si>
  <si>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</si>
  <si>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</si>
  <si>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</si>
  <si>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</si>
  <si>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</si>
  <si>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</si>
  <si>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</si>
  <si>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</si>
  <si>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</si>
  <si>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</si>
  <si>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</si>
  <si>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</si>
  <si>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</si>
  <si>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</si>
  <si>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</si>
  <si>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</si>
  <si>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</si>
  <si>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</si>
  <si>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</si>
  <si>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</si>
  <si>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</si>
  <si>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</si>
  <si>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</si>
  <si>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</si>
  <si>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</si>
  <si>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</si>
  <si>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</si>
  <si>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</si>
  <si>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</si>
  <si>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</si>
  <si>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</si>
  <si>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</si>
  <si>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</si>
  <si>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</si>
  <si>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</si>
  <si>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</si>
  <si>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</si>
  <si>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</si>
  <si>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</si>
  <si>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</si>
  <si>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</si>
  <si>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</si>
  <si>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</si>
  <si>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</si>
  <si>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</si>
  <si>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</si>
  <si>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</si>
  <si>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</si>
  <si>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</si>
  <si>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</si>
  <si>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</si>
  <si>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</si>
  <si>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</si>
  <si>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</si>
  <si>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</si>
  <si>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</si>
  <si>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</si>
  <si>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</si>
  <si>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</si>
  <si>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</si>
  <si>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</si>
  <si>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</si>
  <si>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</si>
  <si>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</si>
  <si>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</si>
  <si>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</si>
  <si>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</si>
  <si>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</si>
  <si>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</si>
  <si>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</si>
  <si>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</si>
  <si>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</si>
  <si>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</si>
  <si>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</si>
  <si>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</si>
  <si>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</si>
  <si>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</si>
  <si>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</si>
  <si>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</si>
  <si>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</si>
  <si>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</si>
  <si>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</si>
  <si>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</si>
  <si>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</si>
  <si>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</si>
  <si>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</si>
  <si>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</si>
  <si>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</si>
  <si>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</si>
  <si>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</si>
  <si>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</si>
  <si>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</si>
  <si>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</si>
  <si>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</si>
  <si>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</si>
  <si>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</si>
  <si>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</si>
  <si>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</si>
  <si>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</si>
  <si>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</si>
  <si>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</si>
  <si>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</si>
  <si>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</si>
  <si>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</si>
  <si>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</si>
  <si>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</si>
  <si>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</si>
  <si>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</si>
  <si>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</si>
  <si>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</si>
  <si>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</si>
  <si>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</si>
  <si>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</si>
  <si>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</si>
  <si>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</si>
  <si>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</si>
  <si>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</si>
  <si>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</si>
  <si>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</si>
  <si>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</si>
  <si>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</si>
  <si>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</si>
  <si>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</si>
  <si>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</si>
  <si>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</si>
  <si>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</si>
  <si>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</si>
  <si>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</si>
  <si>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</si>
  <si>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</si>
  <si>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</si>
  <si>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</si>
  <si>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</si>
  <si>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</si>
  <si>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</si>
  <si>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</si>
  <si>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</si>
  <si>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</si>
  <si>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</si>
  <si>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</si>
  <si>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</si>
  <si>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</si>
  <si>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</si>
  <si>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</si>
  <si>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</si>
  <si>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</si>
  <si>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</si>
  <si>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</si>
  <si>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</si>
  <si>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</si>
  <si>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</si>
  <si>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</si>
  <si>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</si>
  <si>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</si>
  <si>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</si>
  <si>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</si>
  <si>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</si>
  <si>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</si>
  <si>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</si>
  <si>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</si>
  <si>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</si>
  <si>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</si>
  <si>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</si>
  <si>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</si>
  <si>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</si>
  <si>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</si>
  <si>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</si>
  <si>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</si>
  <si>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</si>
  <si>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</si>
  <si>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</si>
  <si>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</si>
  <si>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</si>
  <si>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</si>
  <si>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</si>
  <si>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</si>
  <si>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</si>
  <si>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</si>
  <si>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</si>
  <si>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</si>
  <si>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</si>
  <si>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</si>
  <si>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</si>
  <si>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</si>
  <si>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</si>
  <si>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</si>
  <si>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</si>
  <si>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</si>
  <si>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</si>
  <si>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</si>
  <si>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</si>
  <si>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</si>
  <si>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</si>
  <si>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</si>
  <si>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</si>
  <si>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</si>
  <si>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</si>
  <si>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</si>
  <si>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</si>
  <si>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</si>
  <si>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</si>
  <si>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</si>
  <si>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</si>
  <si>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</si>
  <si>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</si>
  <si>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</si>
  <si>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</si>
  <si>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</si>
  <si>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</si>
  <si>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</si>
  <si>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</si>
  <si>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</si>
  <si>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</si>
  <si>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</si>
  <si>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</si>
  <si>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</si>
  <si>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</si>
  <si>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</si>
  <si>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</si>
  <si>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</si>
  <si>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</si>
  <si>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</si>
  <si>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</si>
  <si>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</si>
  <si>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</si>
  <si>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</si>
  <si>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</si>
  <si>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</si>
  <si>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</si>
  <si>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</si>
  <si>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</si>
  <si>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</si>
  <si>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</si>
  <si>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</si>
  <si>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</si>
  <si>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</si>
  <si>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</si>
  <si>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</si>
  <si>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</si>
  <si>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</si>
  <si>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</si>
  <si>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</si>
  <si>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</si>
  <si>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</si>
  <si>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</si>
  <si>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</si>
  <si>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</si>
  <si>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</si>
  <si>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</si>
  <si>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</si>
  <si>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</si>
  <si>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</si>
  <si>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</si>
  <si>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</si>
  <si>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</si>
  <si>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</si>
  <si>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</si>
  <si>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</si>
  <si>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</si>
  <si>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</si>
  <si>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</si>
  <si>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</si>
  <si>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</si>
  <si>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</si>
  <si>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</si>
  <si>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</si>
  <si>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</si>
  <si>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</si>
  <si>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</si>
  <si>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</si>
  <si>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</si>
  <si>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</si>
  <si>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</si>
  <si>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</si>
  <si>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</si>
  <si>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</si>
  <si>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</si>
  <si>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</si>
  <si>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</si>
  <si>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</si>
  <si>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</si>
  <si>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</si>
  <si>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</si>
  <si>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</si>
  <si>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</si>
  <si>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</si>
  <si>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</si>
  <si>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</si>
  <si>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</si>
  <si>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</si>
  <si>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</si>
  <si>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</si>
  <si>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</si>
  <si>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</si>
  <si>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</si>
  <si>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</si>
  <si>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</si>
  <si>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</si>
  <si>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</si>
  <si>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</si>
  <si>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</si>
  <si>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</si>
  <si>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</si>
  <si>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</si>
  <si>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</si>
  <si>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</si>
  <si>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</si>
  <si>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</si>
  <si>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</si>
  <si>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</si>
  <si>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</si>
  <si>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</si>
  <si>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</si>
  <si>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</si>
  <si>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</si>
  <si>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</si>
  <si>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</si>
  <si>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</si>
  <si>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</si>
  <si>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</si>
  <si>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</si>
  <si>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</si>
  <si>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</si>
  <si>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</si>
  <si>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</si>
  <si>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</si>
  <si>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</si>
  <si>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</si>
  <si>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</si>
  <si>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</si>
  <si>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</si>
  <si>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</si>
  <si>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</si>
  <si>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</si>
  <si>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</si>
  <si>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</si>
  <si>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</si>
  <si>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</si>
  <si>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</si>
  <si>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</si>
  <si>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</si>
  <si>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</si>
  <si>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</si>
  <si>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</si>
  <si>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</si>
  <si>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</si>
  <si>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</si>
  <si>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</si>
  <si>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</si>
  <si>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</si>
  <si>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</si>
  <si>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</si>
  <si>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</si>
  <si>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</si>
  <si>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</si>
  <si>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</si>
  <si>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</si>
  <si>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</si>
  <si>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</si>
  <si>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</si>
  <si>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</si>
  <si>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</si>
  <si>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</si>
  <si>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</si>
  <si>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</si>
  <si>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</si>
  <si>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</si>
  <si>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</si>
  <si>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</si>
  <si>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</si>
  <si>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</si>
  <si>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</si>
  <si>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</si>
  <si>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</si>
  <si>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</si>
  <si>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</si>
  <si>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</si>
  <si>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</si>
  <si>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</si>
  <si>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</si>
  <si>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</si>
  <si>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</si>
  <si>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</si>
  <si>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</si>
  <si>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</si>
  <si>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</si>
  <si>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</si>
  <si>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</si>
  <si>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</si>
  <si>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</si>
  <si>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</si>
  <si>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</si>
  <si>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</si>
  <si>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</si>
  <si>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</si>
  <si>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</si>
  <si>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</si>
  <si>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</si>
  <si>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</si>
  <si>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</si>
  <si>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</si>
  <si>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</si>
  <si>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</si>
  <si>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</si>
  <si>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</si>
  <si>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</si>
  <si>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</si>
  <si>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</si>
  <si>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</si>
  <si>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</si>
  <si>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</si>
  <si>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</si>
  <si>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</si>
  <si>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</si>
  <si>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</si>
  <si>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</si>
  <si>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</si>
  <si>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</si>
  <si>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</si>
  <si>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</si>
  <si>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</si>
  <si>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</si>
  <si>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</si>
  <si>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</si>
  <si>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</si>
  <si>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</si>
  <si>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</si>
  <si>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</si>
  <si>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</si>
  <si>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</si>
  <si>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</si>
  <si>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</si>
  <si>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</si>
  <si>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</si>
  <si>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</si>
  <si>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</si>
  <si>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</si>
  <si>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</si>
  <si>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</si>
  <si>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</si>
  <si>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</si>
  <si>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</si>
  <si>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</si>
  <si>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</si>
  <si>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</si>
  <si>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</si>
  <si>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</si>
  <si>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</si>
  <si>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</si>
  <si>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</si>
  <si>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</si>
  <si>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</si>
  <si>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</si>
  <si>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</si>
  <si>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</si>
  <si>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</si>
  <si>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</si>
  <si>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</si>
  <si>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</si>
  <si>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</si>
  <si>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</si>
  <si>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</si>
  <si>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</si>
  <si>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</si>
  <si>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</si>
  <si>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</si>
  <si>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</si>
  <si>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</si>
  <si>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</si>
  <si>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</si>
  <si>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</si>
  <si>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</si>
  <si>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</si>
  <si>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</si>
  <si>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</si>
  <si>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</si>
  <si>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</si>
  <si>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</si>
  <si>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</si>
  <si>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</si>
  <si>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</si>
  <si>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</si>
  <si>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</si>
  <si>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</si>
  <si>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</si>
  <si>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</si>
  <si>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</si>
  <si>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</si>
  <si>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</si>
  <si>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</si>
  <si>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</si>
  <si>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</si>
  <si>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</si>
  <si>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</si>
  <si>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</si>
  <si>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</si>
  <si>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</si>
  <si>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</si>
  <si>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</si>
  <si>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</si>
  <si>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</si>
  <si>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</si>
  <si>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</si>
  <si>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</si>
  <si>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</si>
  <si>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</si>
  <si>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</si>
  <si>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</si>
  <si>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</si>
  <si>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</si>
  <si>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</si>
  <si>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</si>
  <si>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</si>
  <si>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</si>
  <si>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</si>
  <si>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</si>
  <si>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</si>
  <si>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</si>
  <si>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</si>
  <si>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</si>
  <si>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</si>
  <si>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</si>
  <si>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</si>
  <si>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</si>
  <si>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</si>
  <si>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</si>
  <si>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</si>
  <si>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</si>
  <si>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</si>
  <si>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</si>
  <si>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</si>
  <si>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</si>
  <si>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</si>
  <si>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</si>
  <si>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</si>
  <si>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</si>
  <si>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</si>
  <si>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</si>
  <si>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</si>
  <si>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</si>
  <si>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</si>
  <si>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</si>
  <si>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</si>
  <si>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</si>
  <si>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</si>
  <si>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</si>
  <si>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</si>
  <si>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</si>
  <si>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</si>
  <si>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</si>
  <si>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</si>
  <si>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</si>
  <si>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</si>
  <si>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</si>
  <si>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</si>
  <si>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</si>
  <si>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</si>
  <si>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</si>
  <si>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</si>
  <si>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</si>
  <si>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</si>
  <si>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</si>
  <si>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</si>
  <si>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</si>
  <si>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</si>
  <si>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</si>
  <si>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</si>
  <si>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</si>
  <si>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</si>
  <si>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</si>
  <si>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</si>
  <si>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</si>
  <si>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</si>
  <si>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</si>
  <si>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</si>
  <si>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</si>
  <si>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</si>
  <si>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</si>
  <si>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</si>
  <si>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</si>
  <si>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</si>
  <si>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</si>
  <si>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</si>
  <si>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</si>
  <si>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</si>
  <si>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</si>
  <si>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</si>
  <si>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</si>
  <si>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</si>
  <si>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</si>
  <si>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</si>
  <si>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</si>
  <si>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</si>
  <si>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</si>
  <si>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</si>
  <si>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</si>
  <si>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</si>
  <si>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</si>
  <si>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</si>
  <si>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</si>
  <si>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</si>
  <si>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</si>
  <si>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</si>
  <si>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</si>
  <si>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</si>
  <si>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</si>
  <si>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</si>
  <si>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</si>
  <si>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</si>
  <si>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</si>
  <si>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</si>
  <si>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</si>
  <si>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</si>
  <si>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</si>
  <si>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</si>
  <si>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</si>
  <si>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</si>
  <si>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</si>
  <si>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</si>
  <si>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</si>
  <si>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</si>
  <si>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</si>
  <si>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</si>
  <si>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</si>
  <si>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</si>
  <si>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</si>
  <si>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</si>
  <si>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</si>
  <si>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</si>
  <si>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</si>
  <si>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</si>
  <si>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</si>
  <si>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</si>
  <si>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</si>
  <si>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</si>
  <si>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</si>
  <si>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</si>
  <si>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</si>
  <si>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</si>
  <si>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</si>
  <si>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</si>
  <si>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</si>
  <si>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</si>
  <si>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</si>
  <si>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</si>
  <si>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</si>
  <si>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</si>
  <si>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</si>
  <si>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</si>
  <si>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</si>
  <si>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</si>
  <si>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</si>
  <si>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</si>
  <si>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</si>
  <si>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</si>
  <si>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</si>
  <si>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</si>
  <si>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</si>
  <si>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</si>
  <si>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</si>
  <si>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</si>
  <si>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</si>
  <si>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</si>
  <si>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</si>
  <si>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</si>
  <si>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</si>
  <si>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</si>
  <si>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</si>
  <si>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</si>
  <si>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</si>
  <si>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</si>
  <si>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</si>
  <si>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</si>
  <si>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</si>
  <si>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</si>
  <si>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</si>
  <si>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</si>
  <si>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</si>
  <si>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</si>
  <si>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</si>
  <si>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</si>
  <si>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</si>
  <si>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</si>
  <si>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</si>
  <si>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</si>
  <si>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</si>
  <si>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</si>
  <si>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</si>
  <si>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</si>
  <si>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</si>
  <si>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</si>
  <si>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</si>
  <si>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</si>
  <si>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</si>
  <si>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</si>
  <si>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</si>
  <si>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</si>
  <si>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</si>
  <si>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</si>
  <si>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</si>
  <si>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</si>
  <si>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</si>
  <si>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</si>
  <si>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</si>
  <si>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</si>
  <si>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</si>
  <si>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</si>
  <si>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</si>
  <si>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</si>
  <si>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</si>
  <si>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</si>
  <si>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</si>
  <si>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</si>
  <si>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</si>
  <si>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</si>
  <si>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</si>
  <si>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</si>
  <si>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</si>
  <si>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</si>
  <si>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</si>
  <si>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</si>
  <si>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</si>
  <si>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</si>
  <si>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</si>
  <si>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</si>
  <si>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</si>
  <si>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</si>
  <si>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</si>
  <si>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</si>
  <si>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</si>
  <si>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</si>
  <si>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</si>
  <si>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</si>
  <si>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</si>
  <si>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</si>
  <si>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</si>
  <si>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</si>
  <si>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</si>
  <si>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</si>
  <si>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</si>
  <si>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</si>
  <si>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</si>
  <si>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</si>
  <si>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</si>
  <si>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</si>
  <si>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</si>
  <si>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</si>
  <si>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</si>
  <si>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</si>
  <si>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</si>
  <si>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</si>
  <si>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</si>
  <si>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</si>
  <si>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</si>
  <si>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</si>
  <si>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</si>
  <si>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</si>
  <si>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</si>
  <si>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</si>
  <si>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</si>
  <si>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</si>
  <si>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</si>
  <si>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</si>
  <si>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</si>
  <si>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</si>
  <si>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</si>
  <si>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</si>
  <si>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</si>
  <si>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</si>
  <si>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</si>
  <si>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</si>
  <si>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</si>
  <si>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</si>
  <si>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</si>
  <si>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</si>
  <si>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</si>
  <si>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</si>
  <si>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</si>
  <si>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</si>
  <si>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</si>
  <si>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</si>
  <si>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</si>
  <si>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</si>
  <si>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</si>
  <si>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</si>
  <si>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</si>
  <si>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</si>
  <si>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</si>
  <si>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</si>
  <si>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</si>
  <si>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</si>
  <si>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</si>
  <si>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</si>
  <si>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</si>
  <si>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</si>
  <si>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</si>
  <si>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</si>
  <si>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</si>
  <si>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</si>
  <si>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</si>
  <si>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</si>
  <si>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</si>
  <si>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</si>
  <si>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</si>
  <si>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</si>
  <si>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</si>
  <si>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</si>
  <si>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</si>
  <si>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</si>
  <si>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</si>
  <si>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</si>
  <si>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</si>
  <si>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</si>
  <si>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</si>
  <si>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</si>
  <si>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</si>
  <si>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</si>
  <si>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</si>
  <si>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</si>
  <si>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</si>
  <si>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</si>
  <si>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</si>
  <si>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</si>
  <si>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</si>
  <si>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</si>
  <si>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</si>
  <si>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</si>
  <si>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</si>
  <si>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</si>
  <si>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</si>
  <si>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</si>
  <si>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</si>
  <si>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</si>
  <si>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</si>
  <si>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</si>
  <si>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</si>
  <si>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</si>
  <si>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</si>
  <si>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</si>
  <si>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</si>
  <si>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</si>
  <si>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</si>
  <si>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</si>
  <si>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</si>
  <si>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</si>
  <si>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</si>
  <si>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</si>
  <si>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</si>
  <si>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</si>
  <si>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</si>
  <si>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</si>
  <si>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</si>
  <si>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</si>
  <si>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</si>
  <si>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</si>
  <si>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</si>
  <si>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</si>
  <si>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</si>
  <si>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</si>
  <si>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</si>
  <si>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</si>
  <si>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</si>
  <si>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</si>
  <si>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</si>
  <si>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</si>
  <si>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</si>
  <si>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</si>
  <si>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</si>
  <si>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</si>
  <si>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</si>
  <si>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</si>
  <si>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</si>
  <si>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</si>
  <si>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</si>
  <si>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</si>
  <si>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</si>
  <si>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</si>
  <si>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</si>
  <si>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</si>
  <si>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</si>
  <si>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</si>
  <si>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</si>
  <si>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</si>
  <si>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</si>
  <si>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</si>
  <si>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</si>
  <si>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</si>
  <si>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</si>
  <si>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</si>
  <si>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</si>
  <si>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</si>
  <si>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</si>
  <si>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</si>
  <si>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</si>
  <si>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</si>
  <si>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</si>
  <si>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</si>
  <si>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</si>
  <si>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</si>
  <si>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</si>
  <si>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</si>
  <si>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</si>
  <si>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</si>
  <si>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</si>
  <si>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</si>
  <si>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</si>
  <si>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</si>
  <si>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</si>
  <si>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</si>
  <si>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</si>
  <si>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</si>
  <si>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</si>
  <si>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</si>
  <si>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</si>
  <si>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</si>
  <si>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</si>
  <si>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</si>
  <si>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</si>
  <si>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</si>
  <si>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</si>
  <si>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</si>
  <si>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</si>
  <si>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</si>
  <si>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</si>
  <si>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</si>
  <si>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</si>
  <si>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</si>
  <si>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</si>
  <si>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</si>
  <si>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</si>
  <si>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</si>
  <si>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</si>
  <si>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</si>
  <si>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</si>
  <si>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</si>
  <si>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</si>
  <si>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</si>
  <si>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</si>
  <si>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</si>
  <si>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</si>
  <si>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</si>
  <si>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</si>
  <si>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</si>
  <si>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</si>
  <si>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</si>
  <si>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</si>
  <si>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</si>
  <si>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</si>
  <si>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</si>
  <si>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</si>
  <si>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</si>
  <si>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</si>
  <si>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</si>
  <si>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</si>
  <si>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</si>
  <si>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</si>
  <si>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</si>
  <si>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</si>
  <si>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</si>
  <si>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</si>
  <si>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</si>
  <si>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</si>
  <si>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</si>
  <si>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</si>
  <si>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</si>
  <si>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</si>
  <si>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</si>
  <si>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</si>
  <si>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</si>
  <si>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</si>
  <si>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</si>
  <si>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</si>
  <si>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</si>
  <si>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</si>
  <si>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</si>
  <si>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</si>
  <si>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</si>
  <si>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</si>
  <si>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</si>
  <si>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</si>
  <si>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</si>
  <si>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</si>
  <si>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</si>
  <si>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</si>
  <si>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</si>
  <si>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</si>
  <si>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</si>
  <si>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</si>
  <si>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</si>
  <si>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</si>
  <si>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</si>
  <si>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</si>
  <si>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</si>
  <si>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</si>
  <si>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</si>
  <si>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</si>
  <si>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</si>
  <si>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</si>
  <si>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</si>
  <si>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</si>
  <si>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</si>
  <si>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</si>
  <si>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</si>
  <si>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</si>
  <si>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</si>
  <si>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</si>
  <si>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</si>
  <si>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</si>
  <si>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</si>
  <si>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</si>
  <si>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</si>
  <si>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</si>
  <si>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</si>
  <si>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</si>
  <si>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</si>
  <si>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</si>
  <si>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</si>
  <si>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</si>
  <si>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</si>
  <si>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</si>
  <si>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</si>
  <si>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</si>
  <si>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</si>
  <si>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</si>
  <si>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</si>
  <si>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</si>
  <si>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</si>
  <si>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</si>
  <si>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</si>
  <si>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</si>
  <si>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</si>
  <si>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</si>
  <si>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</si>
  <si>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</si>
  <si>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</si>
  <si>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</si>
  <si>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</si>
  <si>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</si>
  <si>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</si>
  <si>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</si>
  <si>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</si>
  <si>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</si>
  <si>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</si>
  <si>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</si>
  <si>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</si>
  <si>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</si>
  <si>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</si>
  <si>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</si>
  <si>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</si>
  <si>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</si>
  <si>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</si>
  <si>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</si>
  <si>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</si>
  <si>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</si>
  <si>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</si>
  <si>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</si>
  <si>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</si>
  <si>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</si>
  <si>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</si>
  <si>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</si>
  <si>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</si>
  <si>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</si>
  <si>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</si>
  <si>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</si>
  <si>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</si>
  <si>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</si>
  <si>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</si>
  <si>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</si>
  <si>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</si>
  <si>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</si>
  <si>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</si>
  <si>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</si>
  <si>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</si>
  <si>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</si>
  <si>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</si>
  <si>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</si>
  <si>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</si>
  <si>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</si>
  <si>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</si>
  <si>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</si>
  <si>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</si>
  <si>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</si>
  <si>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</si>
  <si>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</si>
  <si>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</si>
  <si>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</si>
  <si>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</si>
  <si>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</si>
  <si>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</si>
  <si>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</si>
  <si>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</si>
  <si>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</si>
  <si>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</si>
  <si>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</si>
  <si>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</si>
  <si>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</si>
  <si>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</si>
  <si>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</si>
  <si>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</si>
  <si>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</si>
  <si>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</si>
  <si>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</si>
  <si>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</si>
  <si>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</si>
  <si>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</si>
  <si>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</si>
  <si>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</si>
  <si>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</si>
  <si>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</si>
  <si>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</si>
  <si>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</si>
  <si>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</si>
  <si>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</si>
  <si>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</si>
  <si>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</si>
  <si>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</si>
  <si>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</si>
  <si>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</si>
  <si>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</si>
  <si>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</si>
  <si>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</si>
  <si>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</si>
  <si>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</si>
  <si>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</si>
  <si>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</si>
  <si>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</si>
  <si>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</si>
  <si>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</si>
  <si>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</si>
  <si>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</si>
  <si>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</si>
  <si>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</si>
  <si>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</si>
  <si>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</si>
  <si>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</si>
  <si>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</si>
  <si>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</si>
  <si>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</si>
  <si>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</si>
  <si>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</si>
  <si>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</si>
  <si>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</si>
  <si>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</si>
  <si>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</si>
  <si>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</si>
  <si>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</si>
  <si>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</si>
  <si>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</si>
  <si>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</si>
  <si>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</si>
  <si>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</si>
  <si>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</si>
  <si>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</si>
  <si>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</si>
  <si>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</si>
  <si>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</si>
  <si>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</si>
  <si>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</si>
  <si>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</si>
  <si>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</si>
  <si>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</si>
  <si>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</si>
  <si>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</si>
  <si>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</si>
  <si>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</si>
  <si>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</si>
  <si>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</si>
  <si>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</si>
  <si>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</si>
  <si>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</si>
  <si>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</si>
  <si>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</si>
  <si>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</si>
  <si>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</si>
  <si>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</si>
  <si>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</si>
  <si>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</si>
  <si>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</si>
  <si>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</si>
  <si>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</si>
  <si>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</si>
  <si>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</si>
  <si>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</si>
  <si>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</si>
  <si>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</si>
  <si>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</si>
  <si>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</si>
  <si>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</si>
  <si>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</si>
  <si>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</si>
  <si>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</si>
  <si>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</si>
  <si>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</si>
  <si>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</si>
  <si>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</si>
  <si>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</si>
  <si>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</si>
  <si>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</si>
  <si>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</si>
  <si>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</si>
  <si>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</si>
  <si>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</si>
  <si>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</si>
  <si>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</si>
  <si>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</si>
  <si>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</si>
  <si>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</si>
  <si>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</si>
  <si>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</si>
  <si>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</si>
  <si>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</si>
  <si>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</si>
  <si>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</si>
  <si>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</si>
  <si>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</si>
  <si>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</si>
  <si>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</si>
  <si>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</si>
  <si>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</si>
  <si>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</si>
  <si>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</si>
  <si>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</si>
  <si>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</si>
  <si>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</si>
  <si>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</si>
  <si>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</si>
  <si>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</si>
  <si>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</si>
  <si>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</si>
  <si>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</si>
  <si>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</si>
  <si>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</si>
  <si>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</si>
  <si>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</si>
  <si>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</si>
  <si>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</si>
  <si>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</si>
  <si>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</si>
  <si>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</si>
  <si>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</si>
  <si>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</si>
  <si>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</si>
  <si>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</si>
  <si>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</si>
  <si>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</si>
  <si>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</si>
  <si>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</si>
  <si>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</si>
  <si>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</si>
  <si>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</si>
  <si>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</si>
  <si>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</si>
  <si>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</si>
  <si>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</si>
  <si>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</si>
  <si>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</si>
  <si>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</si>
  <si>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</si>
  <si>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</si>
  <si>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</si>
  <si>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</si>
  <si>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</si>
  <si>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</si>
  <si>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</si>
  <si>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</si>
  <si>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</si>
  <si>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</si>
  <si>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</si>
  <si>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</si>
  <si>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</si>
  <si>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</si>
  <si>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</si>
  <si>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</si>
  <si>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</si>
  <si>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</si>
  <si>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</si>
  <si>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</si>
  <si>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</si>
  <si>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</si>
  <si>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</si>
  <si>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</si>
  <si>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</si>
  <si>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</si>
  <si>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</si>
  <si>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</si>
  <si>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</si>
  <si>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</si>
  <si>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</si>
  <si>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</si>
  <si>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</si>
  <si>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</si>
  <si>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</si>
  <si>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</si>
  <si>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</si>
  <si>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</si>
  <si>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</si>
  <si>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</si>
  <si>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</si>
  <si>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</si>
  <si>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</si>
  <si>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</si>
  <si>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</si>
  <si>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</si>
  <si>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</si>
  <si>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</si>
  <si>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</si>
  <si>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</si>
  <si>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</si>
  <si>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</si>
  <si>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</si>
  <si>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</si>
  <si>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</si>
  <si>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</si>
  <si>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</si>
  <si>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</si>
  <si>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</si>
  <si>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</si>
  <si>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</si>
  <si>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</si>
  <si>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</si>
  <si>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</si>
  <si>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</si>
  <si>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</si>
  <si>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</si>
  <si>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</si>
  <si>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</si>
  <si>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</si>
  <si>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</si>
  <si>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</si>
  <si>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</si>
  <si>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</si>
  <si>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</si>
  <si>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</si>
  <si>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</si>
  <si>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</si>
  <si>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</si>
  <si>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</si>
  <si>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</si>
  <si>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</si>
  <si>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</si>
  <si>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</si>
  <si>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</si>
  <si>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</si>
  <si>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</si>
  <si>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</si>
  <si>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</si>
  <si>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</si>
  <si>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</si>
  <si>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</si>
  <si>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</si>
  <si>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</si>
  <si>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</si>
  <si>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</si>
  <si>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</si>
  <si>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</si>
  <si>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</si>
  <si>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</si>
  <si>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</si>
  <si>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</si>
  <si>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</si>
  <si>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</si>
  <si>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</si>
  <si>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</si>
  <si>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</si>
  <si>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</si>
  <si>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</si>
  <si>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</si>
  <si>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</si>
  <si>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</si>
  <si>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</si>
  <si>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</si>
  <si>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</si>
  <si>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</si>
  <si>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</si>
  <si>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</si>
  <si>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</si>
  <si>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</si>
  <si>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</si>
  <si>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</si>
  <si>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</si>
  <si>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</si>
  <si>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</si>
  <si>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</si>
  <si>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</si>
  <si>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</si>
  <si>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</si>
  <si>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</si>
  <si>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</si>
  <si>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</si>
  <si>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</si>
  <si>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</si>
  <si>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</si>
  <si>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</si>
  <si>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</si>
  <si>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</si>
  <si>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</si>
  <si>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</si>
  <si>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</si>
  <si>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</si>
  <si>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</si>
  <si>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</si>
  <si>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</si>
  <si>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</si>
  <si>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</si>
  <si>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</si>
  <si>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</si>
  <si>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</si>
  <si>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</si>
  <si>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</si>
  <si>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</si>
  <si>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</si>
  <si>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</si>
  <si>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</si>
  <si>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</si>
  <si>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</si>
  <si>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</si>
  <si>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</si>
  <si>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</si>
  <si>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</si>
  <si>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</si>
  <si>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</si>
  <si>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</si>
  <si>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</si>
  <si>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</si>
  <si>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</si>
  <si>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</si>
  <si>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</si>
  <si>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</si>
  <si>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</si>
  <si>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</si>
  <si>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</si>
  <si>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</si>
  <si>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</si>
  <si>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</si>
  <si>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</si>
  <si>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</si>
  <si>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</si>
  <si>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</si>
  <si>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</si>
  <si>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</si>
  <si>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</si>
  <si>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</si>
  <si>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</si>
  <si>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</si>
  <si>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</si>
  <si>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</si>
  <si>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</si>
  <si>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</si>
  <si>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</si>
  <si>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</si>
  <si>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</si>
  <si>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</si>
  <si>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</si>
  <si>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</si>
  <si>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</si>
  <si>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</si>
  <si>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</si>
  <si>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</si>
  <si>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</si>
  <si>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</si>
  <si>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</si>
  <si>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</si>
  <si>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</si>
  <si>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</si>
  <si>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</si>
  <si>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</si>
  <si>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</si>
  <si>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</si>
  <si>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</si>
  <si>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</si>
  <si>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</si>
  <si>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</si>
  <si>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</si>
  <si>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</si>
  <si>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</si>
  <si>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</si>
  <si>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</si>
  <si>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</si>
  <si>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</si>
  <si>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</si>
  <si>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</si>
  <si>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</si>
  <si>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</si>
  <si>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</si>
  <si>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</si>
  <si>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</si>
  <si>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</si>
  <si>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</si>
  <si>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</si>
  <si>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</si>
  <si>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</si>
  <si>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</si>
  <si>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</si>
  <si>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</si>
  <si>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</si>
  <si>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</si>
  <si>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</si>
  <si>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</si>
  <si>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</si>
  <si>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</si>
  <si>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</si>
  <si>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</si>
  <si>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</si>
  <si>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</si>
  <si>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</si>
  <si>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</si>
  <si>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</si>
  <si>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</si>
  <si>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</si>
  <si>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</si>
  <si>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</si>
  <si>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</si>
  <si>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</si>
  <si>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</si>
  <si>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</si>
  <si>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</si>
  <si>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</si>
  <si>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</si>
  <si>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</si>
  <si>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</si>
  <si>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</si>
  <si>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</si>
  <si>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</si>
  <si>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</si>
  <si>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</si>
  <si>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</si>
  <si>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</si>
  <si>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</si>
  <si>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</si>
  <si>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</si>
  <si>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</si>
  <si>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</si>
  <si>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</si>
  <si>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</si>
  <si>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</si>
  <si>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</si>
  <si>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</si>
  <si>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</si>
  <si>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</si>
  <si>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</si>
  <si>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</si>
  <si>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</si>
  <si>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</si>
  <si>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</si>
  <si>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</si>
  <si>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</si>
  <si>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</si>
  <si>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</si>
  <si>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</si>
  <si>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</si>
  <si>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</si>
  <si>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</si>
  <si>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</si>
  <si>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</si>
  <si>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</si>
  <si>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</si>
  <si>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</si>
  <si>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</si>
  <si>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</si>
  <si>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</si>
  <si>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</si>
  <si>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</si>
  <si>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</si>
  <si>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</si>
  <si>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</si>
  <si>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</si>
  <si>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</si>
  <si>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</si>
  <si>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</si>
  <si>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</si>
  <si>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</si>
  <si>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</si>
  <si>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</si>
  <si>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</si>
  <si>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</si>
  <si>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</si>
  <si>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</si>
  <si>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</si>
  <si>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</si>
  <si>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</si>
  <si>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</si>
  <si>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</si>
  <si>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</si>
  <si>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</si>
  <si>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</si>
  <si>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</si>
  <si>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</si>
  <si>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</si>
  <si>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</si>
  <si>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</si>
  <si>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</si>
  <si>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</si>
  <si>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</si>
  <si>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</si>
  <si>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</si>
  <si>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</si>
  <si>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</si>
  <si>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</si>
  <si>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</si>
  <si>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</si>
  <si>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</si>
  <si>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</si>
  <si>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</si>
  <si>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</si>
  <si>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</si>
  <si>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</si>
  <si>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</si>
  <si>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</si>
  <si>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</si>
  <si>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</si>
  <si>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</si>
  <si>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</si>
  <si>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</si>
  <si>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</si>
  <si>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</si>
  <si>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</si>
  <si>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</si>
  <si>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</si>
  <si>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</si>
  <si>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</si>
  <si>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</si>
  <si>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</si>
  <si>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</si>
  <si>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</si>
  <si>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</si>
  <si>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</si>
  <si>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</si>
  <si>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</si>
  <si>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</si>
  <si>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</si>
  <si>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</si>
  <si>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</si>
  <si>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</si>
  <si>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</si>
  <si>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</si>
  <si>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</si>
  <si>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</si>
  <si>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</si>
  <si>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</si>
  <si>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</si>
  <si>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</si>
  <si>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</si>
  <si>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</si>
  <si>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</si>
  <si>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</si>
  <si>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</si>
  <si>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</si>
  <si>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</si>
  <si>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</si>
  <si>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</si>
  <si>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</si>
  <si>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</si>
  <si>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</si>
  <si>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</si>
  <si>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</si>
  <si>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</si>
  <si>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</si>
  <si>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</si>
  <si>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</si>
  <si>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</si>
  <si>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</si>
  <si>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</si>
  <si>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</si>
  <si>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</si>
  <si>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</si>
  <si>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</si>
  <si>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</si>
  <si>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</si>
  <si>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</si>
  <si>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</si>
  <si>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</si>
  <si>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</si>
  <si>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</si>
  <si>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</si>
  <si>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</si>
  <si>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</si>
  <si>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</si>
  <si>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</si>
  <si>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</si>
  <si>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</si>
  <si>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</si>
  <si>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</si>
  <si>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</si>
  <si>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</si>
  <si>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</si>
  <si>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</si>
  <si>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</si>
  <si>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</si>
  <si>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</si>
  <si>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</si>
  <si>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</si>
  <si>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</si>
  <si>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</si>
  <si>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</si>
  <si>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</si>
  <si>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</si>
  <si>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</si>
  <si>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</si>
  <si>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</si>
  <si>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</si>
  <si>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</si>
  <si>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</si>
  <si>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</si>
  <si>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</si>
  <si>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</si>
  <si>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</si>
  <si>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</si>
  <si>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</si>
  <si>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</si>
  <si>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</si>
  <si>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</si>
  <si>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</si>
  <si>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</si>
  <si>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</si>
  <si>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</si>
  <si>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</si>
  <si>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</si>
  <si>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</si>
  <si>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</si>
  <si>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</si>
  <si>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</si>
  <si>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</si>
  <si>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</si>
  <si>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</si>
  <si>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</si>
  <si>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</si>
  <si>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</si>
  <si>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</si>
  <si>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</si>
  <si>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</si>
  <si>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</si>
  <si>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</si>
  <si>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</si>
  <si>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</si>
  <si>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</si>
  <si>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</si>
  <si>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</si>
  <si>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</si>
  <si>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</si>
  <si>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</si>
  <si>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</si>
  <si>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</si>
  <si>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</si>
  <si>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</si>
  <si>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</si>
  <si>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</si>
  <si>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</si>
  <si>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</si>
  <si>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</si>
  <si>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</si>
  <si>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</si>
  <si>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</si>
  <si>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</si>
  <si>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</si>
  <si>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</si>
  <si>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</si>
  <si>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</si>
  <si>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</si>
  <si>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</si>
  <si>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</si>
  <si>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</si>
  <si>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</si>
  <si>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</si>
  <si>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</si>
  <si>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</si>
  <si>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</si>
  <si>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</si>
  <si>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</si>
  <si>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</si>
  <si>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</si>
  <si>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</si>
  <si>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</si>
  <si>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</si>
  <si>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</si>
  <si>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</si>
  <si>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</si>
  <si>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</si>
  <si>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</si>
  <si>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</si>
  <si>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</si>
  <si>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</si>
  <si>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</si>
  <si>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</si>
  <si>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</si>
  <si>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</si>
  <si>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</si>
  <si>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</si>
  <si>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</si>
  <si>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</si>
  <si>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</si>
  <si>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</si>
  <si>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</si>
  <si>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</si>
  <si>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</si>
  <si>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</si>
  <si>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</si>
  <si>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</si>
  <si>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</si>
  <si>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</si>
  <si>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</si>
  <si>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</si>
  <si>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</si>
  <si>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</si>
  <si>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</si>
  <si>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</si>
  <si>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</si>
  <si>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</si>
  <si>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</si>
  <si>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</si>
  <si>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</si>
  <si>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</si>
  <si>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</si>
  <si>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</si>
  <si>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</si>
  <si>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</si>
  <si>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</si>
  <si>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</si>
  <si>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</si>
  <si>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</si>
  <si>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</si>
  <si>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</si>
  <si>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</si>
  <si>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</si>
  <si>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</si>
  <si>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</si>
  <si>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</si>
  <si>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</si>
  <si>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</si>
  <si>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</si>
  <si>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</si>
  <si>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</si>
  <si>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</si>
  <si>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</si>
  <si>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</si>
  <si>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</si>
  <si>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</si>
  <si>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</si>
  <si>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</si>
  <si>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</si>
  <si>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</si>
  <si>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</si>
  <si>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</si>
  <si>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</si>
  <si>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</si>
  <si>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</si>
  <si>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</si>
  <si>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</si>
  <si>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</si>
  <si>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</si>
  <si>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</si>
  <si>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</si>
  <si>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</si>
  <si>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</si>
  <si>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</si>
  <si>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</si>
  <si>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</si>
  <si>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</si>
  <si>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</si>
  <si>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</si>
  <si>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</si>
  <si>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</si>
  <si>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</si>
  <si>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</si>
  <si>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</si>
  <si>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</si>
  <si>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</si>
  <si>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</si>
  <si>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</si>
  <si>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</si>
  <si>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</si>
  <si>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</si>
  <si>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</si>
  <si>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</si>
  <si>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</si>
  <si>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</si>
  <si>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</si>
  <si>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</si>
  <si>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</si>
  <si>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</si>
  <si>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</si>
  <si>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</si>
  <si>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</si>
  <si>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</si>
  <si>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</si>
  <si>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</si>
  <si>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</si>
  <si>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</si>
  <si>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</si>
  <si>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</si>
  <si>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</si>
  <si>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</si>
  <si>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</si>
  <si>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</si>
  <si>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</si>
  <si>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</si>
  <si>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</si>
  <si>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</si>
  <si>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</si>
  <si>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</si>
  <si>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</si>
  <si>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</si>
  <si>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</si>
  <si>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</si>
  <si>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</si>
  <si>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</si>
  <si>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</si>
  <si>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</si>
  <si>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</si>
  <si>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</si>
  <si>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</si>
  <si>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</si>
  <si>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</si>
  <si>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</si>
  <si>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</si>
  <si>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</si>
  <si>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</si>
  <si>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</si>
  <si>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</si>
  <si>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</si>
  <si>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</si>
  <si>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</si>
  <si>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</si>
  <si>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</si>
  <si>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</si>
  <si>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</si>
  <si>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</si>
  <si>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</si>
  <si>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</si>
  <si>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</si>
  <si>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</si>
  <si>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</si>
  <si>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</si>
  <si>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</si>
  <si>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</si>
  <si>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</si>
  <si>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</si>
  <si>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</si>
  <si>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</si>
  <si>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</si>
  <si>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</si>
  <si>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</si>
  <si>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</si>
  <si>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</si>
  <si>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</si>
  <si>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</si>
  <si>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</si>
  <si>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</si>
  <si>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</si>
  <si>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</si>
  <si>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</si>
  <si>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</si>
  <si>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</si>
  <si>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</si>
  <si>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</si>
  <si>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</si>
  <si>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</si>
  <si>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</si>
  <si>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</si>
  <si>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</si>
  <si>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</si>
  <si>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</si>
  <si>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</si>
  <si>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</si>
  <si>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</si>
  <si>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</si>
  <si>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</si>
  <si>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</si>
  <si>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</si>
  <si>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</si>
  <si>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</si>
  <si>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</si>
  <si>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</si>
  <si>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</si>
  <si>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</si>
  <si>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</si>
  <si>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</si>
  <si>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</si>
  <si>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</si>
  <si>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</si>
  <si>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</si>
  <si>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</si>
  <si>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</si>
  <si>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</si>
  <si>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90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</si>
  <si>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</si>
  <si>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</si>
  <si>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</si>
  <si>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</si>
  <si>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</si>
  <si>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</si>
  <si>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</si>
  <si>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</si>
  <si>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</si>
  <si>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</si>
  <si>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</si>
  <si>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heavy rain in area and team saving hub site JDRS0832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</si>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</sst>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336.29754907407187</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1.5419444440340158E-2</v>
      </c>
      <c r="H3" s="122">
        <v>45999.225682870368</v>
      </c>
      <c r="I3" s="124" t="str">
        <f>IFERROR(VLOOKUP(D3,DB!A:F,6,0),"")</f>
        <v>Generator-SG</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45999.245974999998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45999.245974999998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45999.245974999998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45999.245974999998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45999.245974999998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45999.245974999998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45999.245974999998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45999.245974999998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45999.245974999998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45999.245974999998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45999.245974999998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45999.245974999998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45999.245974999998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45999.245974999998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45999.245974999998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45999.245974999998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45999.245974999998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45999.245974999998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45999.245974999998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45999.245974999998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45999.245974999998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45999.245974999998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45999.245974999998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45999.245974999998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45999.245974999998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45999.245974999998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45999.245974999998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45999.245974999998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45999.245974999998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45999.245974999998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45999.245974999998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45999.245974999998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45999.245974999998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45999.245974999998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45999.245974999998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45999.245974999998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45999.245974999998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45999.245974999998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45999.245974999998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45999.245974999998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45999.245974999998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45999.245974999998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45999.245974999998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45999.245974999998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45999.245974999998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45999.245974999998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45999.245974999998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45999.245974999998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45999.245974999998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45999.245974999998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45999.245974999998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45999.245974999998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45999.245974999998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45999.245974999998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45999.245974999998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45999.245974999998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45999.245974999998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45999.245974999998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45999.245974999998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45999.245974999998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45999.245974999998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45999.245974999998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45999.245974999998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45999.245974999998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45999.245974999998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45999.245974999998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45999.245974999998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45999.245974999998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45999.245974999998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45999.245974999998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45999.245974999998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45999.245974999998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45999.245974999998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45999.245974999998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45999.245974999998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45999.245974999998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45999.245974999998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45999.245974999998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45999.245974999998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45999.245974999998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45999.245974999998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45999.245974999998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45999.245974999998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45999.245974999998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45999.245974999998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45999.245974999998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45999.245974999998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45999.245974999998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45999.245974999998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45999.245974999998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45999.245974999998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45999.245974999998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45999.245974999998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45999.245974999998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45999.245974999998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45999.245974999998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45999.245974999998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45999.245974999998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45999.245974999998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45999.245974999998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45999.245974999998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45999.245974999998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45999.245974999998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45999.245974999998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45999.245974999998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45999.245974999998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45999.245974999998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45999.245974999998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45999.245974999998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45999.245974999998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45999.245974999998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45999.245974999998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45999.245974999998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45999.245974999998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45999.245974999998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45999.245974999998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45999.245974999998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45999.245974999998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45999.245974999998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45999.245974999998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45999.245974999998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45999.245974999998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45999.245974999998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45999.245974999998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45999.245974999998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45999.245974999998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45999.245974999998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45999.245974999998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45999.245974999998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45999.245974999998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45999.245974999998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45999.245974999998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45999.245974999998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45999.245974999998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45999.245974999998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45999.245974999998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45999.245974999998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45999.245974999998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45999.245974999998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45999.245974999998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45999.245974999998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45999.245974999998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45999.245974999998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45999.245974999998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45999.245974999998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45999.245974999998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45999.245974999998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45999.245974999998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45999.245974999998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45999.245974999998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45999.245974999998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45999.245974999998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45999.245974999998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45999.245974999998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45999.245974999998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45999.245974999998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45999.245974999998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45999.245974999998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45999.245974999998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45999.245974999998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45999.245974999998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45999.245974999998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45999.245974999998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45999.245974999998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45999.245974999998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45999.245974999998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45999.245974999998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45999.245974999998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45999.245974999998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45999.245974999998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45999.245974999998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45999.245974999998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45999.245974999998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45999.245974999998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45999.245974999998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45999.245974999998</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174.24613703703653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14.858556018516538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1.8905930555556552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0.32532685185287846</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45999.245974999998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45999.245974999998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45999.245974999998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45999.245974999998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45999.245974999998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45999.245974999998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45999.245974999998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45999.245974999998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45999.245974999998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45999.245974999998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45999.245974999998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45999.245974999998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45999.245974999998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45999.245974999998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45999.245974999998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45999.245974999998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45999.245974999998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45999.245974999998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45999.245974999998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45999.245974999998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45999.245974999998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45999.245974999998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45999.245974999998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45999.245974999998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45999.245974999998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45999.245974999998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45999.245974999998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45999.245974999998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45999.245974999998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45999.245974999998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45999.245974999998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45999.245974999998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45999.245974999998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45999.245974999998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45999.245974999998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45999.245974999998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45999.245974999998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45999.245974999998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45999.245974999998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45999.245974999998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45999.245974999998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45999.245974999998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45999.245974999998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45999.245974999998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45999.245974999998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45999.245974999998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45999.245974999998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45999.245974999998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45999.245974999998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45999.245974999998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45999.245974999998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45999.245974999998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45999.245974999998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45999.245974999998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45999.245974999998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45999.245974999998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45999.245974999998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45999.245974999998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45999.245974999998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45999.245974999998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45999.245974999998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45999.245974999998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45999.245974999998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45999.245974999998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45999.245974999998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45999.245974999998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45999.245974999998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45999.245974999998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45999.245974999998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45999.245974999998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45999.245974999998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45999.245974999998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45999.245974999998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45999.245974999998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45999.245974999998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45999.245974999998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45999.245974999998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45999.245974999998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45999.245974999998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45999.245974999998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45999.245974999998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45999.245974999998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45999.245974999998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45999.245974999998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45999.245974999998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45999.245974999998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45999.245974999998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45999.245974999998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45999.245974999998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45999.245974999998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45999.245974999998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45999.245974999998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45999.245974999998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45999.245974999998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45999.245974999998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45999.245974999998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45999.245974999998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45999.245974999998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45999.245974999998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45999.245974999998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45999.245974999998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45999.245974999998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45999.245974999998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45999.245974999998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45999.245974999998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45999.245974999998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45999.245974999998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45999.245974999998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45999.245974999998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45999.245974999998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45999.245974999998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45999.245974999998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45999.245974999998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45999.245974999998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45999.245974999998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45999.245974999998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45999.245974999998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45999.245974999998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45999.245974999998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45999.245974999998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45999.245974999998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45999.245974999998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45999.245974999998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45999.245974999998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45999.245974999998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45999.245974999998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45999.245974999998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45999.245974999998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45999.245974999998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45999.245974999998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45999.245974999998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45999.245974999998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45999.245974999998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45999.245974999998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45999.245974999998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45999.245974999998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45999.245974999998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45999.245974999998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45999.245974999998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45999.245974999998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45999.245974999998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45999.245974999998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45999.245974999998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45999.245974999998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45999.245974999998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45999.245974999998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45999.245974999998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45999.245974999998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45999.245974999998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45999.245974999998</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45999.245974999998</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45999.245974999998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45999.245974999998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45999.245974999998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45999.245974999998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45999.245974999998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45999.245974999998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45999.245974999998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45999.245974999998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45999.245974999998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45999.245974999998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45999.245974999998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45999.245974999998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45999.245974999998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45999.245974999998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45999.245974999998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45999.245974999998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45999.245974999998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45999.245974999998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45999.245974999998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45999.245974999998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45999.245974999998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45999.245974999998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45999.245974999998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45999.245974999998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45999.245974999998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45999.245974999998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45999.245974999998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45999.245974999998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45999.245974999998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45999.245974999998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45999.245974999998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45999.245974999998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45999.245974999998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45999.245974999998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45999.245974999998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45999.245974999998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45999.245974999998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45999.245974999998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45999.245974999998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45999.245974999998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45999.245974999998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45999.245974999998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45999.245974999998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45999.245974999998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45999.245974999998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45999.245974999998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45999.245974999998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45999.245974999998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45999.245974999998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45999.245974999998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45999.245974999998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45999.245974999998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45999.245974999998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45999.245974999998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45999.245974999998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45999.245974999998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45999.245974999998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45999.245974999998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45999.245974999998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45999.245974999998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45999.245974999998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45999.245974999998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45999.245974999998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45999.245974999998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45999.245974999998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45999.245974999998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45999.245974999998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45999.245974999998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45999.245974999998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45999.245974999998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45999.245974999998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45999.245974999998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45999.245974999998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45999.245974999998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45999.245974999998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45999.245974999998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45999.245974999998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45999.245974999998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45999.245974999998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45999.245974999998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45999.245974999998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45999.245974999998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45999.245974999998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45999.245974999998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45999.245974999998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45999.245974999998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45999.245974999998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45999.245974999998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45999.245974999998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45999.245974999998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45999.245974999998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45999.245974999998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45999.245974999998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45999.245974999998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45999.245974999998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45999.245974999998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45999.245974999998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45999.245974999998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45999.245974999998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45999.245974999998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45999.245974999998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45999.245974999998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45999.245974999998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45999.245974999998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45999.245974999998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45999.245974999998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45999.245974999998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45999.245974999998</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45999.245974999998</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45999.245974999998</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45999.245974999998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45999.245974999998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45999.245974999998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45999.245974999998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45999.245974999998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45999.245974999998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45999.245974999998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45999.245974999998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45999.245974999998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45999.245974999998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45999.245974999998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45999.245974999998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45999.245974999998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45999.245974999998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45999.245974999998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45999.245974999998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45999.245974999998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45999.245974999998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45999.245974999998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45999.245974999998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45999.245974999998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45999.245974999998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45999.245974999998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45999.245974999998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45999.245974999998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45999.245974999998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45999.245974999998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45999.245974999998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45999.245974999998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45999.245974999998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45999.245974999998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45999.245974999998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45999.245974999998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45999.245974999998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45999.245974999998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45999.245974999998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45999.245974999998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45999.245974999998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45999.245974999998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45999.245974999998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45999.245974999998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45999.245974999998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45999.245974999998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45999.245974999998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45999.245974999998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45999.245974999998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45999.245974999998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45999.245974999998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45999.245974999998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45999.245974999998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45999.245974999998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45999.245974999998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45999.245974999998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45999.245974999998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45999.245974999998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45999.245974999998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45999.245974999998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45999.245974999998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45999.245974999998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45999.245974999998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45999.245974999998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45999.245974999998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45999.245974999998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45999.245974999998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45999.245974999998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45999.245974999998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45999.245974999998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45999.245974999998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45999.245974999998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45999.245974999998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45999.245974999998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45999.245974999998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45999.245974999998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45999.245974999998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45999.245974999998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45999.245974999998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45999.245974999998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45999.245974999998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45999.245974999998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45999.245974999998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45999.245974999998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45999.245974999998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45999.245974999998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45999.245974999998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45999.245974999998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45999.245974999998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45999.245974999998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45999.245974999998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45999.245974999998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45999.245974999998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45999.245974999998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45999.245974999998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45999.245974999998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45999.245974999998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45999.245974999998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45999.245974999998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45999.245974999998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45999.245974999998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45999.245974999998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45999.245974999998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45999.245974999998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45999.245974999998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45999.245974999998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45999.245974999998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45999.245974999998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45999.245974999998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45999.245974999998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45999.245974999998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45999.245974999998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45999.245974999998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45999.245974999998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45999.245974999998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45999.245974999998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45999.245974999998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45999.245974999998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45999.245974999998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45999.245974999998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45999.245974999998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45999.245974999998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45999.245974999998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45999.245974999998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45999.245974999998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45999.245974999998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45999.245974999998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45999.245974999998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45999.245974999998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45999.245974999998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45999.245974999998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45999.245974999998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45999.245974999998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45999.245974999998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45999.245974999998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45999.245974999998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45999.245974999998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45999.245974999998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45999.245974999998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45999.245974999998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45999.245974999998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45999.245974999998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45999.245974999998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45999.245974999998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45999.245974999998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45999.245974999998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45999.245974999998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45999.245974999998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45999.245974999998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45999.245974999998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45999.245974999998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45999.245974999998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45999.245974999998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45999.245974999998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45999.245974999998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45999.245974999998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45999.245974999998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45999.245974999998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45999.245974999998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45999.245974999998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45999.245974999998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45999.245974999998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45999.245974999998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45999.245974999998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45999.245974999998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45999.245974999998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45999.245974999998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45999.245974999998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45999.245974999998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45999.245974999998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45999.245974999998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45999.245974999998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45999.245974999998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45999.245974999998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45999.245974999998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45999.245974999998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45999.245974999998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45999.245974999998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45999.245974999998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45999.245974999998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45999.245974999998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45999.245974999998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45999.245974999998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45999.245974999998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45999.245974999998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45999.245974999998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45999.245974999998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45999.245974999998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45999.245974999998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45999.245974999998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45999.245974999998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45999.245974999998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45999.245974999998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45999.245974999998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45999.245974999998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45999.245974999998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45999.245974999998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45999.245974999998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45999.245974999998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45999.245974999998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45999.245974999998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45999.245974999998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45999.245974999998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45999.245974999998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45999.245974999998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45999.245974999998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45999.245974999998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45999.245974999998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45999.245974999998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45999.245974999998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45999.245974999998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45999.245974999998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45999.245974999998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45999.245974999998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45999.245974999998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45999.245974999998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45999.245974999998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45999.245974999998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45999.245974999998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45999.245974999998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45999.245974999998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45999.245974999998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45999.245974999998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45999.245974999998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45999.245974999998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45999.245974999998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45999.245974999998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45999.245974999998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45999.245974999998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45999.245974999998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45999.245974999998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45999.245974999998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45999.245974999998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45999.245974999998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45999.245974999998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45999.245974999998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45999.245974999998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45999.245974999998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45999.245974999998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45999.245974999998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45999.245974999998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45999.245974999998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45999.245974999998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45999.245974999998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45999.245974999998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45999.245974999998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45999.245974999998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45999.245974999998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45999.245974999998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45999.245974999998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45999.245974999998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45999.245974999998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45999.245974999998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45999.245974999998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45999.245974999998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45999.245974999998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45999.245974999998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45999.245974999998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45999.245974999998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45999.245974999998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45999.245974999998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45999.245974999998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45999.245974999998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45999.245974999998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45999.245974999998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45999.245974999998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45999.245974999998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45999.245974999998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45999.245974999998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45999.245974999998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45999.245974999998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45999.245974999998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45999.245974999998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45999.245974999998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45999.245974999998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45999.245974999998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45999.245974999998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45999.245974999998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45999.245974999998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45999.245974999998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45999.245974999998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45999.245974999998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45999.245974999998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45999.245974999998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45999.245974999998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45999.245974999998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45999.245974999998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45999.245974999998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45999.245974999998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45999.245974999998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45999.245974999998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45999.245974999998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45999.245974999998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45999.245974999998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45999.245974999998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45999.245974999998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45999.245974999998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45999.245974999998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45999.245974999998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45999.245974999998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45999.245974999998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45999.245974999998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45999.245974999998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45999.245974999998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45999.245974999998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45999.245974999998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45999.245974999998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45999.245974999998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45999.245974999998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45999.245974999998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45999.245974999998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45999.245974999998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45999.245974999998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45999.245974999998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45999.245974999998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45999.245974999998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45999.245974999998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45999.245974999998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45999.245974999998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45999.245974999998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45999.245974999998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45999.245974999998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45999.245974999998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45999.245974999998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45999.245974999998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45999.245974999998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45999.245974999998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45999.245974999998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45999.245974999998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45999.245974999998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45999.245974999998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45999.245974999998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45999.245974999998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45999.245974999998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45999.245974999998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45999.245974999998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45999.245974999998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45999.245974999998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45999.245974999998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45999.245974999998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45999.245974999998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45999.245974999998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45999.245974999998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45999.245974999998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45999.245974999998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45999.245974999998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45999.245974999998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45999.245974999998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45999.245974999998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45999.245974999998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45999.245974999998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45999.245974999998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45999.245974999998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45999.245974999998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45999.245974999998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45999.245974999998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45999.245974999998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45999.245974999998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45999.245974999998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45999.245974999998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45999.245974999998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45999.245974999998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45999.245974999998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45999.245974999998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45999.245974999998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45999.245974999998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45999.245974999998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45999.245974999998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45999.245974999998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45999.245974999998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45999.245974999998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45999.245974999998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45999.245974999998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45999.245974999998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45999.245974999998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45999.245974999998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45999.245974999998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45999.245974999998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45999.245974999998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45999.245974999998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45999.245974999998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45999.245974999998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45999.245974999998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45999.245974999998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45999.245974999998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45999.245974999998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45999.245974999998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45999.245974999998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45999.245974999998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45999.245974999998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45999.245974999998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45999.245974999998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45999.245974999998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45999.245974999998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45999.245974999998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45999.245974999998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45999.245974999998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45999.245974999998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45999.245974999998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45999.245974999998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45999.245974999998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45999.245974999998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45999.245974999998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45999.245974999998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45999.245974999998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45999.245974999998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45999.245974999998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45999.245974999998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45999.245974999998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45999.245974999998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45999.245974999998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45999.245974999998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45999.245974999998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45999.245974999998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45999.245974999998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45999.245974999998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45999.245974999998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45999.245974999998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45999.245974999998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45999.245974999998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45999.245974999998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45999.245974999998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45999.245974999998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45999.245974999998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45999.245974999998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45999.245974999998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45999.245974999998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45999.245974999998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45999.245974999998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45999.245974999998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45999.245974999998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45999.245974999998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45999.245974999998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45999.245974999998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45999.245974999998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45999.245974999998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45999.245974999998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45999.245974999998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45999.245974999998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45999.245974999998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45999.245974999998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45999.245974999998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45999.245974999998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45999.245974999998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45999.245974999998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45999.245974999998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45999.245974999998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45999.245974999998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45999.245974999998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45999.245974999998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45999.245974999998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45999.245974999998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45999.245974999998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45999.245974999998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45999.245974999998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45999.245974999998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45999.245974999998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45999.245974999998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45999.245974999998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45999.245974999998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45999.245974999998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45999.245974999998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45999.245974999998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45999.245974999998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45999.245974999998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45999.245974999998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45999.245974999998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45999.245974999998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45999.245974999998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45999.245974999998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45999.245974999998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45999.245974999998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45999.245974999998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45999.245974999998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45999.245974999998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45999.245974999998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45999.245974999998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45999.245974999998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45999.245974999998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45999.245974999998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45999.245974999998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45999.245974999998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45999.245974999998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45999.245974999998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45999.245974999998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45999.245974999998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45999.245974999998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45999.245974999998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45999.245974999998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45999.245974999998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45999.245974999998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45999.245974999998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45999.245974999998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45999.245974999998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45999.245974999998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45999.245974999998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45999.245974999998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45999.245974999998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45999.245974999998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45999.245974999998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45999.245974999998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45999.245974999998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45999.245974999998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45999.245974999998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45999.245974999998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45999.245974999998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45999.245974999998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45999.245974999998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45999.245974999998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45999.245974999998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45999.245974999998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45999.245974999998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45999.245974999998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45999.245974999998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45999.245974999998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45999.245974999998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45999.245974999998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45999.245974999998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45999.245974999998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45999.245974999998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45999.245974999998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45999.245974999998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45999.245974999998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45999.245974999998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45999.245974999998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45999.245974999998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45999.245974999998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45999.245974999998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45999.245974999998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45999.245974999998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45999.245974999998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45999.245974999998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45999.245974999998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45999.245974999998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45999.245974999998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45999.245974999998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45999.245974999998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45999.245974999998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45999.245974999998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45999.245974999998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45999.245974999998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45999.245974999998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45999.245974999998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45999.245974999998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45999.245974999998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45999.245974999998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45999.245974999998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45999.245974999998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45999.245974999998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45999.245974999998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45999.245974999998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45999.245974999998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45999.245974999998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45999.245974999998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45999.245974999998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45999.245974999998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45999.245974999998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45999.245974999998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45999.245974999998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45999.245974999998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45999.245974999998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45999.245974999998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45999.245974999998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45999.245974999998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45999.245974999998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45999.245974999998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45999.245974999998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45999.245974999998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45999.245974999998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45999.245974999998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45999.245974999998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45999.245974999998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45999.245974999998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45999.245974999998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45999.245974999998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45999.245974999998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45999.245974999998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45999.245974999998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45999.245974999998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45999.245974999998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45999.245974999998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45999.245974999998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45999.245974999998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45999.245974999998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45999.245974999998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45999.245974999998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45999.245974999998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45999.245974999998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45999.245974999998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45999.245974999998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45999.245974999998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45999.245974999998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45999.245974999998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45999.245974999998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45999.245974999998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45999.245974999998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45999.245974999998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45999.245974999998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45999.245974999998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45999.245974999998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45999.245974999998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45999.245974999998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45999.245974999998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45999.245974999998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45999.245974999998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45999.245974999998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45999.245974999998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45999.245974999998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45999.245974999998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45999.245974999998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45999.245974999998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45999.245974999998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45999.245974999998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45999.245974999998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45999.245974999998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45999.245974999998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45999.245974999998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45999.245974999998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45999.245974999998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45999.245974999998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45999.245974999998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45999.245974999998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45999.245974999998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45999.245974999998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45999.245974999998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45999.245974999998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45999.245974999998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45999.245974999998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45999.245974999998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45999.245974999998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45999.245974999998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45999.245974999998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45999.245974999998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45999.245974999998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45999.245974999998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45999.245974999998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45999.245974999998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45999.245974999998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45999.245974999998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45999.245974999998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45999.245974999998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45999.245974999998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45999.245974999998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45999.245974999998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45999.245974999998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45999.245974999998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45999.245974999998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45999.245974999998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45999.245974999998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45999.245974999998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45999.245974999998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45999.245974999998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45999.245974999998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45999.245974999998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45999.245974999998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45999.245974999998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45999.245974999998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45999.245974999998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45999.245974999998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45999.245974999998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45999.245974999998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45999.245974999998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45999.245974999998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45999.245974999998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45999.245974999998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45999.245974999998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45999.245974999998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45999.245974999998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45999.245974999998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45999.245974999998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45999.245974999998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45999.245974999998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45999.245974999998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45999.245974999998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45999.245974999998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45999.245974999998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45999.245974999998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45999.245974999998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45999.245974999998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45999.245974999998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45999.245974999998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45999.245974999998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45999.245974999998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45999.245974999998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45999.245974999998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45999.245974999998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45999.245974999998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45999.245974999998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45999.245974999998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45999.245974999998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45999.245974999998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45999.245974999998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45999.245974999998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45999.245974999998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45999.245974999998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45999.245974999998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45999.245974999998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45999.245974999998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45999.245974999998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45999.245974999998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45999.245974999998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45999.245974999998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45999.245974999998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45999.245974999998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45999.245974999998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45999.245974999998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45999.245974999998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45999.245974999998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45999.245974999998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45999.245974999998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45999.245974999998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45999.245974999998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45999.245974999998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45999.245974999998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45999.245974999998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45999.245974999998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45999.245974999998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45999.245974999998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45999.245974999998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45999.245974999998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45999.245974999998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45999.245974999998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45999.245974999998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45999.245974999998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45999.245974999998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45999.245974999998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45999.245974999998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45999.245974999998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45999.245974999998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45999.245974999998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45999.245974999998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45999.245974999998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45999.245974999998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45999.245974999998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45999.245974999998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45999.245974999998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45999.245974999998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45999.245974999998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45999.245974999998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45999.245974999998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45999.245974999998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45999.245974999998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45999.245974999998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45999.245974999998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45999.245974999998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45999.245974999998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45999.245974999998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45999.245974999998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45999.245974999998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45999.245974999998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45999.245974999998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45999.245974999998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45999.245974999998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45999.245974999998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45999.245974999998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45999.245974999998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45999.245974999998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45999.245974999998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45999.245974999998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45999.245974999998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45999.245974999998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45999.245974999998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45999.245974999998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45999.245974999998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45999.245974999998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45999.245974999998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45999.245974999998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45999.245974999998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45999.245974999998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45999.245974999998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45999.245974999998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45999.245974999998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45999.245974999998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45999.245974999998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45999.245974999998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45999.245974999998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45999.245974999998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45999.245974999998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45999.245974999998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45999.245974999998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45999.245974999998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45999.245974999998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45999.245974999998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45999.245974999998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45999.245974999998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45999.245974999998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45999.245974999998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45999.245974999998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45999.245974999998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45999.245974999998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45999.245974999998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45999.245974999998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45999.245974999998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45999.245974999998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45999.245974999998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45999.245974999998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45999.245974999998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45999.245974999998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45999.245974999998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45999.245974999998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45999.245974999998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45999.245974999998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45999.245974999998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45999.245974999998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45999.245974999998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45999.245974999998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45999.245974999998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45999.245974999998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45999.245974999998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45999.245974999998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45999.245974999998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45999.245974999998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45999.245974999998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45999.245974999998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45999.245974999998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45999.245974999998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45999.245974999998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45999.245974999998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45999.245974999998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45999.245974999998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45999.245974999998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45999.245974999998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45999.245974999998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45999.245974999998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45999.245974999998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45999.245974999998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45999.245974999998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45999.245974999998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45999.245974999998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45999.245974999998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45999.245974999998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45999.245974999998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45999.245974999998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45999.245974999998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45999.245974999998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45999.245974999998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45999.245974999998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45999.245974999998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45999.245974999998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45999.245974999998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45999.245974999998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45999.245974999998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45999.245974999998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45999.245974999998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45999.245974999998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45999.245974999998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45999.245974999998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45999.245974999998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45999.245974999998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45999.245974999998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45999.245974999998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45999.245974999998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45999.245974999998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45999.245974999998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45999.245974999998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45999.245974999998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45999.245974999998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45999.245974999998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45999.245974999998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45999.245974999998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45999.245974999998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45999.245974999998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45999.245974999998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45999.245974999998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45999.245974999998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45999.245974999998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45999.245974999998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45999.245974999998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45999.245974999998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45999.245974999998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45999.245974999998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45999.245974999998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45999.245974999998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45999.245974999998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45999.245974999998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45999.245974999998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45999.245974999998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45999.245974999998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45999.245974999998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45999.245974999998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45999.245974999998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45999.245974999998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45999.245974999998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45999.245974999998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45999.245974999998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45999.245974999998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45999.245974999998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45999.245974999998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45999.245974999998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45999.245974999998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45999.245974999998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45999.245974999998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45999.245974999998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45999.245974999998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45999.245974999998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45999.245974999998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45999.245974999998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45999.245974999998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45999.245974999998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45999.245974999998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45999.245974999998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45999.245974999998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45999.245974999998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45999.245974999998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45999.245974999998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45999.245974999998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45999.245974999998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45999.245974999998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45999.245974999998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45999.245974999998</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295.7652574074018</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39111</v>
      </c>
      <c r="F3" s="91">
        <v>45997.533333333333</v>
      </c>
      <c r="G3" s="92">
        <f t="shared" ref="G3:G35" ca="1" si="0">IFERROR(NOW()-F3,"")</f>
        <v>1.7126416666651494</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0.45183148147771135</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32103</v>
      </c>
      <c r="E5" s="90" t="s">
        <v>39106</v>
      </c>
      <c r="F5" s="91"/>
      <c r="G5" s="92">
        <f t="shared" ca="1" si="0"/>
        <v>45999.245974999998</v>
      </c>
      <c r="H5" s="91">
        <v>45999.012499999997</v>
      </c>
      <c r="I5" s="107" t="str">
        <f>IFERROR(VLOOKUP(D5,DB!A:F,6,0),"")</f>
        <v>SCECO</v>
      </c>
      <c r="J5" s="107" t="str">
        <f>IFERROR(VLOOKUP(D5,DB!A:G,7,0),"")</f>
        <v>Dead</v>
      </c>
      <c r="K5" s="93" t="s">
        <v>39130</v>
      </c>
      <c r="L5" s="87" t="str">
        <f>IFERROR(VLOOKUP(D5,DB!A:I,9,0),"")</f>
        <v>Latis</v>
      </c>
    </row>
    <row r="6" spans="1:16" ht="30.75">
      <c r="A6" s="107" t="s">
        <v>39129</v>
      </c>
      <c r="B6" s="107" t="str">
        <f>IFERROR(VLOOKUP(D6,DB!A:K,11,0),"")</f>
        <v>R4</v>
      </c>
      <c r="C6" s="89">
        <v>4</v>
      </c>
      <c r="D6" s="87" t="s">
        <v>36347</v>
      </c>
      <c r="E6" s="90" t="s">
        <v>39106</v>
      </c>
      <c r="F6" s="91"/>
      <c r="G6" s="92">
        <f t="shared" ca="1" si="0"/>
        <v>45999.245974999998</v>
      </c>
      <c r="H6" s="91">
        <v>45998.995138888888</v>
      </c>
      <c r="I6" s="107" t="str">
        <f>IFERROR(VLOOKUP(D6,DB!A:F,6,0),"")</f>
        <v>Generator-SG</v>
      </c>
      <c r="J6" s="107" t="str">
        <f>IFERROR(VLOOKUP(D6,DB!A:G,7,0),"")</f>
        <v>In progress</v>
      </c>
      <c r="K6" s="93" t="s">
        <v>39131</v>
      </c>
      <c r="L6" s="87" t="str">
        <f>IFERROR(VLOOKUP(D6,DB!A:I,9,0),"")</f>
        <v>Latis</v>
      </c>
    </row>
    <row r="7" spans="1:16" ht="30.75">
      <c r="A7" s="107" t="s">
        <v>39129</v>
      </c>
      <c r="B7" s="107" t="str">
        <f>IFERROR(VLOOKUP(D7,DB!A:K,11,0),"")</f>
        <v>R4</v>
      </c>
      <c r="C7" s="89">
        <v>3</v>
      </c>
      <c r="D7" s="87" t="s">
        <v>36247</v>
      </c>
      <c r="E7" s="90" t="s">
        <v>39106</v>
      </c>
      <c r="F7" s="91"/>
      <c r="G7" s="92">
        <f t="shared" ca="1" si="0"/>
        <v>45999.245974999998</v>
      </c>
      <c r="H7" s="91">
        <v>45999.038888888892</v>
      </c>
      <c r="I7" s="107" t="str">
        <f>IFERROR(VLOOKUP(D7,DB!A:F,6,0),"")</f>
        <v>SCECO</v>
      </c>
      <c r="J7" s="107" t="str">
        <f>IFERROR(VLOOKUP(D7,DB!A:G,7,0),"")</f>
        <v>Dead</v>
      </c>
      <c r="K7" s="93" t="s">
        <v>39132</v>
      </c>
      <c r="L7" s="87" t="str">
        <f>IFERROR(VLOOKUP(D7,DB!A:I,9,0),"")</f>
        <v>Latis</v>
      </c>
    </row>
    <row r="8" spans="1:16" ht="15" customHeight="1">
      <c r="A8" s="107" t="s">
        <v>39129</v>
      </c>
      <c r="B8" s="107" t="str">
        <f>IFERROR(VLOOKUP(D8,DB!A:K,11,0),"")</f>
        <v>R4</v>
      </c>
      <c r="C8" s="89">
        <v>1</v>
      </c>
      <c r="D8" s="87" t="s">
        <v>36372</v>
      </c>
      <c r="E8" s="90" t="s">
        <v>39106</v>
      </c>
      <c r="F8" s="91"/>
      <c r="G8" s="92">
        <f t="shared" ca="1" si="0"/>
        <v>45999.245974999998</v>
      </c>
      <c r="H8" s="91">
        <v>45998.995856481481</v>
      </c>
      <c r="I8" s="107" t="str">
        <f>IFERROR(VLOOKUP(D8,DB!A:F,6,0),"")</f>
        <v>Generator-SG</v>
      </c>
      <c r="J8" s="107" t="str">
        <f>IFERROR(VLOOKUP(D8,DB!A:G,7,0),"")</f>
        <v>Vandalized</v>
      </c>
      <c r="K8" s="93" t="s">
        <v>39133</v>
      </c>
      <c r="L8" s="87" t="str">
        <f>IFERROR(VLOOKUP(D8,DB!A:I,9,0),"")</f>
        <v>Latis</v>
      </c>
    </row>
    <row r="9" spans="1:16" ht="15" customHeight="1">
      <c r="A9" s="107" t="s">
        <v>39129</v>
      </c>
      <c r="B9" s="107" t="str">
        <f>IFERROR(VLOOKUP(D9,DB!A:K,11,0),"")</f>
        <v>R4</v>
      </c>
      <c r="C9" s="89">
        <v>1</v>
      </c>
      <c r="D9" s="87" t="s">
        <v>38679</v>
      </c>
      <c r="E9" s="90" t="s">
        <v>39106</v>
      </c>
      <c r="F9" s="91"/>
      <c r="G9" s="92">
        <f t="shared" ca="1" si="0"/>
        <v>45999.245974999998</v>
      </c>
      <c r="H9" s="91">
        <v>45998.996979166666</v>
      </c>
      <c r="I9" s="107" t="str">
        <f>IFERROR(VLOOKUP(D9,DB!A:F,6,0),"")</f>
        <v>SCECO</v>
      </c>
      <c r="J9" s="107" t="str">
        <f>IFERROR(VLOOKUP(D9,DB!A:G,7,0),"")</f>
        <v>Good</v>
      </c>
      <c r="K9" s="93" t="s">
        <v>39134</v>
      </c>
      <c r="L9" s="87" t="str">
        <f>IFERROR(VLOOKUP(D9,DB!A:I,9,0),"")</f>
        <v>Latis</v>
      </c>
    </row>
    <row r="10" spans="1:16" ht="15" customHeight="1">
      <c r="A10" s="107"/>
      <c r="B10" s="107" t="str">
        <f>IFERROR(VLOOKUP(D10,DB!A:K,11,0),"")</f>
        <v/>
      </c>
      <c r="C10" s="89"/>
      <c r="D10" s="87"/>
      <c r="E10" s="90"/>
      <c r="F10" s="91"/>
      <c r="G10" s="92">
        <f t="shared" ca="1" si="0"/>
        <v>45999.245974999998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45999.245974999998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45999.245974999998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45999.245974999998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45999.245974999998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45999.245974999998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45999.245974999998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45999.245974999998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45999.245974999998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45999.245974999998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45999.245974999998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45999.245974999998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45999.245974999998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45999.245974999998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45999.245974999998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45999.245974999998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45999.245974999998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45999.245974999998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45999.245974999998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45999.245974999998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45999.245974999998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45999.245974999998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45999.245974999998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45999.245974999998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45999.245974999998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45999.245974999998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45999.245974999998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45999.245974999998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45999.245974999998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45999.245974999998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45999.245974999998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45999.245974999998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45999.245974999998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45999.245974999998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45999.245974999998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45999.245974999998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45999.245974999998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45999.245974999998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45999.245974999998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45999.245974999998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45999.245974999998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45999.245974999998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45999.245974999998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45999.245974999998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45999.245974999998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45999.245974999998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45999.245974999998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45999.245974999998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45999.245974999998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45999.245974999998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45999.245974999998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45999.245974999998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45999.245974999998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45999.245974999998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45999.245974999998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45999.245974999998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45999.245974999998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45999.245974999998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45999.245974999998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45999.245974999998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45999.245974999998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45999.245974999998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45999.245974999998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45999.245974999998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45999.245974999998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45999.245974999998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45999.245974999998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45999.245974999998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45999.245974999998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45999.245974999998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45999.245974999998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45999.245974999998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45999.245974999998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45999.245974999998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45999.245974999998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45999.245974999998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45999.245974999998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45999.245974999998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45999.245974999998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45999.245974999998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45999.245974999998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45999.245974999998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45999.245974999998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45999.245974999998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45999.245974999998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45999.245974999998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45999.245974999998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45999.245974999998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45999.245974999998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45999.245974999998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45999.245974999998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45999.245974999998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45999.245974999998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45999.245974999998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45999.245974999998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45999.245974999998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45999.245974999998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45999.245974999998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45999.245974999998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45999.245974999998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45999.245974999998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45999.245974999998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45999.245974999998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45999.245974999998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45999.245974999998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45999.245974999998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45999.245974999998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45999.245974999998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45999.245974999998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45999.245974999998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45999.245974999998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45999.245974999998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45999.245974999998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45999.245974999998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45999.245974999998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45999.245974999998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45999.245974999998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45999.245974999998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45999.245974999998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45999.245974999998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45999.245974999998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45999.245974999998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45999.245974999998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45999.245974999998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45999.245974999998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45999.245974999998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45999.245974999998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45999.245974999998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45999.245974999998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45999.245974999998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45999.245974999998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45999.245974999998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45999.245974999998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45999.245974999998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45999.245974999998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45999.245974999998</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22" sqref="D22"/>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107.41391481480969</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73.057097685181361</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50.584863888885593</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17.872676388884429</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2.1384865740692476</v>
      </c>
      <c r="H6" s="38">
        <v>45997.093599537038</v>
      </c>
      <c r="I6" s="37" t="str">
        <f>IFERROR(VLOOKUP(D6,DB!A:F,6,0),"")</f>
        <v>SCECO</v>
      </c>
      <c r="J6" s="37" t="str">
        <f>IFERROR(VLOOKUP(D6,DB!A:G,7,0),"")</f>
        <v>In progress</v>
      </c>
      <c r="K6" s="37" t="s">
        <v>39144</v>
      </c>
      <c r="L6" s="37" t="str">
        <f>IFERROR(VLOOKUP(D6,DB!A:I,9,0),"")</f>
        <v>Latis</v>
      </c>
    </row>
    <row r="7" spans="1:13">
      <c r="A7" s="37" t="s">
        <v>39145</v>
      </c>
      <c r="B7" s="37" t="str">
        <f>IFERROR(VLOOKUP(D7,DB!A:K,11,0),"")</f>
        <v>R5</v>
      </c>
      <c r="C7" s="37">
        <v>1</v>
      </c>
      <c r="D7" s="37" t="s">
        <v>37284</v>
      </c>
      <c r="E7" s="37" t="s">
        <v>39111</v>
      </c>
      <c r="F7" s="38">
        <v>45998.467928240738</v>
      </c>
      <c r="G7" s="131">
        <f ca="1">IFERROR(NOW()-F7,"")</f>
        <v>0.77804675926017808</v>
      </c>
      <c r="H7" s="38">
        <v>45998.451261574075</v>
      </c>
      <c r="I7" s="37" t="str">
        <f>IFERROR(VLOOKUP(D7,DB!A:F,6,0),"")</f>
        <v>SCECO</v>
      </c>
      <c r="J7" s="37" t="str">
        <f>IFERROR(VLOOKUP(D7,DB!A:G,7,0),"")</f>
        <v>Good+Dead</v>
      </c>
      <c r="K7" s="37" t="s">
        <v>39146</v>
      </c>
      <c r="L7" s="37" t="str">
        <f>IFERROR(VLOOKUP(D7,DB!A:I,9,0),"")</f>
        <v>Latis</v>
      </c>
    </row>
    <row r="8" spans="1:13" ht="30.75">
      <c r="A8" s="37" t="s">
        <v>39147</v>
      </c>
      <c r="B8" s="37" t="str">
        <f>IFERROR(VLOOKUP(D8,DB!A:K,11,0),"")</f>
        <v>R5</v>
      </c>
      <c r="C8" s="37">
        <v>1</v>
      </c>
      <c r="D8" s="37" t="s">
        <v>32884</v>
      </c>
      <c r="E8" s="37" t="s">
        <v>39111</v>
      </c>
      <c r="F8" s="38">
        <v>45998.699166666665</v>
      </c>
      <c r="G8" s="131">
        <f ca="1">IFERROR(NOW()-F8,"")</f>
        <v>0.54680833333259216</v>
      </c>
      <c r="H8" s="38">
        <v>45998.687361111108</v>
      </c>
      <c r="I8" s="37" t="str">
        <f>IFERROR(VLOOKUP(D8,DB!A:F,6,0),"")</f>
        <v>SCECO</v>
      </c>
      <c r="J8" s="37" t="str">
        <f>IFERROR(VLOOKUP(D8,DB!A:G,7,0),"")</f>
        <v>Vandalized+Dead</v>
      </c>
      <c r="K8" s="37" t="s">
        <v>39148</v>
      </c>
      <c r="L8" s="37" t="str">
        <f>IFERROR(VLOOKUP(D8,DB!A:I,9,0),"")</f>
        <v>Latis</v>
      </c>
    </row>
    <row r="9" spans="1:13">
      <c r="A9" s="37"/>
      <c r="B9" s="37" t="str">
        <f>IFERROR(VLOOKUP(D9,DB!A:K,11,0),"")</f>
        <v/>
      </c>
      <c r="C9" s="37"/>
      <c r="D9" s="100"/>
      <c r="E9" s="37"/>
      <c r="F9" s="38"/>
      <c r="G9" s="131">
        <f ca="1">IFERROR(NOW()-F9,"")</f>
        <v>45999.245974999998</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45999.245974999998</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45999.245974999998</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45999.245974999998</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45999.245974999998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45999.245974999998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45999.245974999998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45999.245974999998</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45999.245974999998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45999.245974999998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45999.245974999998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45999.245974999998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45999.245974999998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45999.245974999998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45999.245974999998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45999.245974999998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45999.245974999998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45999.245974999998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45999.245974999998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45999.245974999998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45999.245974999998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45999.245974999998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45999.245974999998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45999.245974999998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45999.245974999998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45999.245974999998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45999.245974999998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45999.245974999998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45999.245974999998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45999.245974999998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45999.245974999998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45999.245974999998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45999.245974999998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45999.245974999998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45999.245974999998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45999.245974999998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45999.245974999998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45999.245974999998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45999.245974999998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45999.245974999998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45999.245974999998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45999.245974999998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45999.245974999998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45999.245974999998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45999.245974999998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45999.245974999998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45999.245974999998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45999.245974999998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45999.245974999998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45999.245974999998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45999.245974999998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45999.245974999998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45999.245974999998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45999.245974999998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45999.245974999998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45999.245974999998</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0.11172731481201481</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45999.245974999998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45999.245974999998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45999.245974999998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45999.245974999998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45999.245974999998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45999.245974999998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45999.245974999998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45999.245974999998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45999.245974999998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45999.245974999998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45999.245974999998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45999.245974999998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45999.245974999998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45999.245974999998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45999.245974999998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45999.245974999998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45999.245974999998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45999.245974999998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45999.245974999998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45999.245974999998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45999.245974999998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45999.245974999998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45999.245974999998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45999.245974999998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45999.245974999998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45999.245974999998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45999.245974999998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45999.245974999998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45999.245974999998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45999.245974999998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45999.245974999998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45999.245974999998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45999.245974999998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45999.245974999998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45999.245974999998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45999.245974999998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45999.245974999998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45999.245974999998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45999.245974999998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45999.245974999998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45999.245974999998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45999.245974999998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45999.245974999998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45999.245974999998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45999.245974999998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45999.245974999998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45999.245974999998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45999.245974999998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45999.245974999998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45999.245974999998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45999.245974999998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45999.245974999998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45999.245974999998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45999.245974999998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45999.245974999998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45999.245974999998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45999.245974999998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45999.245974999998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45999.245974999998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45999.245974999998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45999.245974999998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45999.245974999998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45999.245974999998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45999.245974999998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45999.245974999998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45999.245974999998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45999.245974999998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45999.245974999998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45999.245974999998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45999.245974999998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45999.245974999998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45999.245974999998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45999.245974999998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45999.245974999998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45999.245974999998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45999.245974999998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45999.245974999998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45999.245974999998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45999.245974999998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45999.245974999998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45999.245974999998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45999.245974999998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45999.245974999998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45999.245974999998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45999.245974999998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45999.245974999998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45999.245974999998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45999.245974999998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45999.245974999998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45999.245974999998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45999.245974999998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45999.245974999998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45999.245974999998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45999.245974999998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45999.245974999998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45999.245974999998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45999.245974999998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45999.245974999998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45999.245974999998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45999.245974999998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45999.245974999998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45999.245974999998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45999.245974999998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45999.245974999998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45999.245974999998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45999.245974999998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45999.245974999998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45999.245974999998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45999.245974999998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45999.245974999998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45999.245974999998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45999.245974999998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45999.245974999998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45999.245974999998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45999.245974999998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45999.245974999998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45999.245974999998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45999.245974999998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45999.245974999998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45999.245974999998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45999.245974999998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45999.245974999998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45999.245974999998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45999.245974999998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45999.245974999998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45999.245974999998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45999.245974999998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45999.245974999998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45999.245974999998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45999.245974999998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45999.245974999998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45999.245974999998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45999.245974999998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45999.245974999998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45999.245974999998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45999.245974999998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45999.245974999998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45999.245974999998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45999.245974999998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45999.245974999998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45999.245974999998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45999.245974999998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45999.245974999998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45999.245974999998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45999.245974999998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45999.245974999998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45999.245974999998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45999.245974999998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45999.245974999998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45999.245974999998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45999.245974999998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45999.245974999998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45999.245974999998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45999.245974999998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45999.245974999998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45999.245974999998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45999.245974999998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45999.245974999998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45999.245974999998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45999.245974999998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45999.245974999998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45999.245974999998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45999.245974999998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45999.245974999998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45999.245974999998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45999.245974999998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45999.245974999998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45999.245974999998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45999.245974999998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45999.245974999998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45999.245974999998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45999.245974999998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45999.245974999998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45999.245974999998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45999.245974999998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45999.245974999998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45999.245974999998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45999.245974999998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45999.245974999998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45999.245974999998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45999.245974999998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45999.245974999998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45999.245974999998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45999.245974999998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45999.245974999998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45999.245974999998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45999.245974999998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45999.245974999998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45999.245974999998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45999.245974999998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45999.245974999998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45999.245974999998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45999.245974999998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45999.245974999998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45999.245974999998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45999.245974999998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45999.245974999998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45999.245974999998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45999.245974999998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45999.245974999998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45999.245974999998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45999.245974999998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45999.245974999998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45999.245974999998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45999.245974999998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45999.245974999998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45999.245974999998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45999.245974999998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45999.245974999998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45999.245974999998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45999.245974999998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45999.245974999998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45999.245974999998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45999.245974999998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45999.245974999998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45999.245974999998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45999.245974999998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45999.245974999998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45999.245974999998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45999.245974999998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45999.245974999998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45999.245974999998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45999.245974999998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45999.245974999998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45999.245974999998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45999.245974999998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45999.245974999998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45999.245974999998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45999.245974999998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45999.245974999998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45999.245974999998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45999.245974999998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45999.245974999998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45999.245974999998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45999.245974999998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45999.245974999998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45999.245974999998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45999.245974999998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45999.245974999998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45999.245974999998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45999.245974999998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45999.245974999998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45999.245974999998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45999.245974999998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45999.245974999998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45999.245974999998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45999.245974999998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45999.245974999998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45999.245974999998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45999.245974999998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45999.245974999998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45999.245974999998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45999.245974999998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45999.245974999998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45999.245974999998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45999.245974999998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45999.245974999998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45999.245974999998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45999.245974999998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45999.245974999998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45999.245974999998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45999.245974999998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45999.245974999998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45999.245974999998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45999.245974999998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45999.245974999998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45999.245974999998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45999.245974999998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45999.245974999998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45999.245974999998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45999.245974999998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45999.245974999998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45999.245974999998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45999.245974999998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45999.245974999998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45999.245974999998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45999.245974999998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45999.245974999998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45999.245974999998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45999.245974999998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45999.245974999998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45999.245974999998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45999.245974999998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45999.245974999998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45999.245974999998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45999.245974999998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45999.245974999998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45999.245974999998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45999.245974999998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45999.245974999998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45999.245974999998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45999.245974999998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45999.245974999998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45999.245974999998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45999.245974999998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45999.245974999998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45999.245974999998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45999.245974999998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45999.245974999998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45999.245974999998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45999.245974999998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45999.245974999998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45999.245974999998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45999.245974999998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45999.245974999998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45999.245974999998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45999.245974999998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45999.245974999998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45999.245974999998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45999.245974999998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45999.245974999998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45999.245974999998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45999.245974999998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45999.245974999998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45999.245974999998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45999.245974999998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45999.245974999998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45999.245974999998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45999.245974999998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45999.245974999998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45999.245974999998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45999.245974999998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45999.245974999998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45999.245974999998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45999.245974999998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45999.245974999998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45999.245974999998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45999.245974999998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45999.245974999998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45999.245974999998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45999.245974999998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45999.245974999998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45999.245974999998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45999.245974999998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45999.245974999998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45999.245974999998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45999.245974999998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45999.245974999998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45999.245974999998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45999.245974999998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45999.245974999998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45999.245974999998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45999.245974999998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45999.245974999998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45999.245974999998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45999.245974999998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45999.245974999998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45999.245974999998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45999.245974999998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45999.245974999998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45999.245974999998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45999.245974999998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45999.245974999998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45999.245974999998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45999.245974999998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45999.245974999998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45999.245974999998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45999.245974999998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45999.245974999998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45999.245974999998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45999.245974999998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45999.245974999998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45999.245974999998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45999.245974999998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45999.245974999998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45999.245974999998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45999.245974999998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45999.245974999998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45999.245974999998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45999.245974999998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45999.245974999998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45999.245974999998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45999.245974999998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45999.245974999998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45999.245974999998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45999.245974999998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45999.245974999998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45999.245974999998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45999.245974999998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45999.245974999998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45999.245974999998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45999.245974999998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45999.245974999998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45999.245974999998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45999.245974999998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45999.245974999998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45999.245974999998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45999.245974999998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45999.245974999998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45999.245974999998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45999.245974999998</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45999.245974999998</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2025-12-08T02:56:00Z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