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659" documentId="120_S{2AC9BD13-BADA-5192-A53E-5A8FF88502F6}" xr6:coauthVersionLast="47" xr6:coauthVersionMax="47" xr10:uidLastSave="{7C81542A-0CB4-4913-AAA5-7D3218533B0F}"/>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5" i="9" l="1"/>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<sst xmlns="http://schemas.openxmlformats.org/spreadsheetml/2006/main" count="180290" uniqueCount="39130">
  <si>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</si>
  <si>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</si>
  <si>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</si>
  <si>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</si>
  <si>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</si>
  <si>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</si>
  <si>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</si>
  <si>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</si>
  <si>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</si>
  <si>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</si>
  <si>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</si>
  <si>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</si>
  <si>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</si>
  <si>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</si>
  <si>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</si>
  <si>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</si>
  <si>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</si>
  <si>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</si>
  <si>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</si>
  <si>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</si>
  <si>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</si>
  <si>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</si>
  <si>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</si>
  <si>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</si>
  <si>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</si>
  <si>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</si>
  <si>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</si>
  <si>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</si>
  <si>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</si>
  <si>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</si>
  <si>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</si>
  <si>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</si>
  <si>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</si>
  <si>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</si>
  <si>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</si>
  <si>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</si>
  <si>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</si>
  <si>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</si>
  <si>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</si>
  <si>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</si>
  <si>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</si>
  <si>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</si>
  <si>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</si>
  <si>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</si>
  <si>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</si>
  <si>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</si>
  <si>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</si>
  <si>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</si>
  <si>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</si>
  <si>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</si>
  <si>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</si>
  <si>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</si>
  <si>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</si>
  <si>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</si>
  <si>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</si>
  <si>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</si>
  <si>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</si>
  <si>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</si>
  <si>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</si>
  <si>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</si>
  <si>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</si>
  <si>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</si>
  <si>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</si>
  <si>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</si>
  <si>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</si>
  <si>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</si>
  <si>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</si>
  <si>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</si>
  <si>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</si>
  <si>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</si>
  <si>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</si>
  <si>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</si>
  <si>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</si>
  <si>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</si>
  <si>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</si>
  <si>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</si>
  <si>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</si>
  <si>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</si>
  <si>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</si>
  <si>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</si>
  <si>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</si>
  <si>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</si>
  <si>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</si>
  <si>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</si>
  <si>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</si>
  <si>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</si>
  <si>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</si>
  <si>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</si>
  <si>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</si>
  <si>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</si>
  <si>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</si>
  <si>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</si>
  <si>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</si>
  <si>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</si>
  <si>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</si>
  <si>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</si>
  <si>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</si>
  <si>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</si>
  <si>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</si>
  <si>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</si>
  <si>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</si>
  <si>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</si>
  <si>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</si>
  <si>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</si>
  <si>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</si>
  <si>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</si>
  <si>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</si>
  <si>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</si>
  <si>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</si>
  <si>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</si>
  <si>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</si>
  <si>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</si>
  <si>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</si>
  <si>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</si>
  <si>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</si>
  <si>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</si>
  <si>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</si>
  <si>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</si>
  <si>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</si>
  <si>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</si>
  <si>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</si>
  <si>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</si>
  <si>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</si>
  <si>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</si>
  <si>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</si>
  <si>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</si>
  <si>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</si>
  <si>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</si>
  <si>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</si>
  <si>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</si>
  <si>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</si>
  <si>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</si>
  <si>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</si>
  <si>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</si>
  <si>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</si>
  <si>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</si>
  <si>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</si>
  <si>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</si>
  <si>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</si>
  <si>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</si>
  <si>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</si>
  <si>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</si>
  <si>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</si>
  <si>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</si>
  <si>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</si>
  <si>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</si>
  <si>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</si>
  <si>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</si>
  <si>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</si>
  <si>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</si>
  <si>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</si>
  <si>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</si>
  <si>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</si>
  <si>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</si>
  <si>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</si>
  <si>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</si>
  <si>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</si>
  <si>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</si>
  <si>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</si>
  <si>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</si>
  <si>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</si>
  <si>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</si>
  <si>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</si>
  <si>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</si>
  <si>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</si>
  <si>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</si>
  <si>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</si>
  <si>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</si>
  <si>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</si>
  <si>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</si>
  <si>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</si>
  <si>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</si>
  <si>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</si>
  <si>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</si>
  <si>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</si>
  <si>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</si>
  <si>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</si>
  <si>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</si>
  <si>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</si>
  <si>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</si>
  <si>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</si>
  <si>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</si>
  <si>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</si>
  <si>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</si>
  <si>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</si>
  <si>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</si>
  <si>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</si>
  <si>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</si>
  <si>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</si>
  <si>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</si>
  <si>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</si>
  <si>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</si>
  <si>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</si>
  <si>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</si>
  <si>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</si>
  <si>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</si>
  <si>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</si>
  <si>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</si>
  <si>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</si>
  <si>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</si>
  <si>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</si>
  <si>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</si>
  <si>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</si>
  <si>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</si>
  <si>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</si>
  <si>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</si>
  <si>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</si>
  <si>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</si>
  <si>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</si>
  <si>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</si>
  <si>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</si>
  <si>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</si>
  <si>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</si>
  <si>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</si>
  <si>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</si>
  <si>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</si>
  <si>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</si>
  <si>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</si>
  <si>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</si>
  <si>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</si>
  <si>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</si>
  <si>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</si>
  <si>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</si>
  <si>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</si>
  <si>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</si>
  <si>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</si>
  <si>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</si>
  <si>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</si>
  <si>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</si>
  <si>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</si>
  <si>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</si>
  <si>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</si>
  <si>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</si>
  <si>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</si>
  <si>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</si>
  <si>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</si>
  <si>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</si>
  <si>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</si>
  <si>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</si>
  <si>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</si>
  <si>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</si>
  <si>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</si>
  <si>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</si>
  <si>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</si>
  <si>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</si>
  <si>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</si>
  <si>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</si>
  <si>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</si>
  <si>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</si>
  <si>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</si>
  <si>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</si>
  <si>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</si>
  <si>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</si>
  <si>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</si>
  <si>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</si>
  <si>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</si>
  <si>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</si>
  <si>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</si>
  <si>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</si>
  <si>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</si>
  <si>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</si>
  <si>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</si>
  <si>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</si>
  <si>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</si>
  <si>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</si>
  <si>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</si>
  <si>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</si>
  <si>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</si>
  <si>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</si>
  <si>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</si>
  <si>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</si>
  <si>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</si>
  <si>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</si>
  <si>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</si>
  <si>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</si>
  <si>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</si>
  <si>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</si>
  <si>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</si>
  <si>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</si>
  <si>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</si>
  <si>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</si>
  <si>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</si>
  <si>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</si>
  <si>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</si>
  <si>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</si>
  <si>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</si>
  <si>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</si>
  <si>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</si>
  <si>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</si>
  <si>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</si>
  <si>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</si>
  <si>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</si>
  <si>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</si>
  <si>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</si>
  <si>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</si>
  <si>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</si>
  <si>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</si>
  <si>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</si>
  <si>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</si>
  <si>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</si>
  <si>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</si>
  <si>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</si>
  <si>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</si>
  <si>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</si>
  <si>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</si>
  <si>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</si>
  <si>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</si>
  <si>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</si>
  <si>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</si>
  <si>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</si>
  <si>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</si>
  <si>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</si>
  <si>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</si>
  <si>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</si>
  <si>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</si>
  <si>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</si>
  <si>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</si>
  <si>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</si>
  <si>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</si>
  <si>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</si>
  <si>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</si>
  <si>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</si>
  <si>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</si>
  <si>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</si>
  <si>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</si>
  <si>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</si>
  <si>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</si>
  <si>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</si>
  <si>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</si>
  <si>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</si>
  <si>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</si>
  <si>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</si>
  <si>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</si>
  <si>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</si>
  <si>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</si>
  <si>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</si>
  <si>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</si>
  <si>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</si>
  <si>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</si>
  <si>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</si>
  <si>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</si>
  <si>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</si>
  <si>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</si>
  <si>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</si>
  <si>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</si>
  <si>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</si>
  <si>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</si>
  <si>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</si>
  <si>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</si>
  <si>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</si>
  <si>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</si>
  <si>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</si>
  <si>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</si>
  <si>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</si>
  <si>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</si>
  <si>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</si>
  <si>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</si>
  <si>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</si>
  <si>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</si>
  <si>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</si>
  <si>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</si>
  <si>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</si>
  <si>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</si>
  <si>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</si>
  <si>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</si>
  <si>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</si>
  <si>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</si>
  <si>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</si>
  <si>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</si>
  <si>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</si>
  <si>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</si>
  <si>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</si>
  <si>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</si>
  <si>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</si>
  <si>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</si>
  <si>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</si>
  <si>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</si>
  <si>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</si>
  <si>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</si>
  <si>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</si>
  <si>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</si>
  <si>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</si>
  <si>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</si>
  <si>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</si>
  <si>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</si>
  <si>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</si>
  <si>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</si>
  <si>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</si>
  <si>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</si>
  <si>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</si>
  <si>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</si>
  <si>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</si>
  <si>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</si>
  <si>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</si>
  <si>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</si>
  <si>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</si>
  <si>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</si>
  <si>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</si>
  <si>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</si>
  <si>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</si>
  <si>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</si>
  <si>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</si>
  <si>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</si>
  <si>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</si>
  <si>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</si>
  <si>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</si>
  <si>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</si>
  <si>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</si>
  <si>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</si>
  <si>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</si>
  <si>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</si>
  <si>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</si>
  <si>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</si>
  <si>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</si>
  <si>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</si>
  <si>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</si>
  <si>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</si>
  <si>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</si>
  <si>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</si>
  <si>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</si>
  <si>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</si>
  <si>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</si>
  <si>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</si>
  <si>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</si>
  <si>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</si>
  <si>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</si>
  <si>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</si>
  <si>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</si>
  <si>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</si>
  <si>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</si>
  <si>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</si>
  <si>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</si>
  <si>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</si>
  <si>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</si>
  <si>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</si>
  <si>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</si>
  <si>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</si>
  <si>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</si>
  <si>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</si>
  <si>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</si>
  <si>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</si>
  <si>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</si>
  <si>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</si>
  <si>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</si>
  <si>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</si>
  <si>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</si>
  <si>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</si>
  <si>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</si>
  <si>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</si>
  <si>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</si>
  <si>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</si>
  <si>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</si>
  <si>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</si>
  <si>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</si>
  <si>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</si>
  <si>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</si>
  <si>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</si>
  <si>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</si>
  <si>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</si>
  <si>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</si>
  <si>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</si>
  <si>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</si>
  <si>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</si>
  <si>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</si>
  <si>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</si>
  <si>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</si>
  <si>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</si>
  <si>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</si>
  <si>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</si>
  <si>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</si>
  <si>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</si>
  <si>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</si>
  <si>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</si>
  <si>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</si>
  <si>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</si>
  <si>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</si>
  <si>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</si>
  <si>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</si>
  <si>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</si>
  <si>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</si>
  <si>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</si>
  <si>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</si>
  <si>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</si>
  <si>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</si>
  <si>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</si>
  <si>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</si>
  <si>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</si>
  <si>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</si>
  <si>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</si>
  <si>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</si>
  <si>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</si>
  <si>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</si>
  <si>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</si>
  <si>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</si>
  <si>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</si>
  <si>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</si>
  <si>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</si>
  <si>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</si>
  <si>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</si>
  <si>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</si>
  <si>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</si>
  <si>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</si>
  <si>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</si>
  <si>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</si>
  <si>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</si>
  <si>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</si>
  <si>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</si>
  <si>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</si>
  <si>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</si>
  <si>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</si>
  <si>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</si>
  <si>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</si>
  <si>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</si>
  <si>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</si>
  <si>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</si>
  <si>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</si>
  <si>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</si>
  <si>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</si>
  <si>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</si>
  <si>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</si>
  <si>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</si>
  <si>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</si>
  <si>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</si>
  <si>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</si>
  <si>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</si>
  <si>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</si>
  <si>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</si>
  <si>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</si>
  <si>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</si>
  <si>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</si>
  <si>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</si>
  <si>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</si>
  <si>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</si>
  <si>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</si>
  <si>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</si>
  <si>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</si>
  <si>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</si>
  <si>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</si>
  <si>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</si>
  <si>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</si>
  <si>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</si>
  <si>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</si>
  <si>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</si>
  <si>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</si>
  <si>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</si>
  <si>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</si>
  <si>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</si>
  <si>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</si>
  <si>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</si>
  <si>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</si>
  <si>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</si>
  <si>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</si>
  <si>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</si>
  <si>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</si>
  <si>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</si>
  <si>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</si>
  <si>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</si>
  <si>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</si>
  <si>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</si>
  <si>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</si>
  <si>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</si>
  <si>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</si>
  <si>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</si>
  <si>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</si>
  <si>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</si>
  <si>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</si>
  <si>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</si>
  <si>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</si>
  <si>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</si>
  <si>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</si>
  <si>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</si>
  <si>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</si>
  <si>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</si>
  <si>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</si>
  <si>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</si>
  <si>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</si>
  <si>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</si>
  <si>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</si>
  <si>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</si>
  <si>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</si>
  <si>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</si>
  <si>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</si>
  <si>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</si>
  <si>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</si>
  <si>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</si>
  <si>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</si>
  <si>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</si>
  <si>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</si>
  <si>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</si>
  <si>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</si>
  <si>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</si>
  <si>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</si>
  <si>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</si>
  <si>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</si>
  <si>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</si>
  <si>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</si>
  <si>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</si>
  <si>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</si>
  <si>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</si>
  <si>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</si>
  <si>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</si>
  <si>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</si>
  <si>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</si>
  <si>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</si>
  <si>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</si>
  <si>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</si>
  <si>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</si>
  <si>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</si>
  <si>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</si>
  <si>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</si>
  <si>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</si>
  <si>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</si>
  <si>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</si>
  <si>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</si>
  <si>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</si>
  <si>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</si>
  <si>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</si>
  <si>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</si>
  <si>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</si>
  <si>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</si>
  <si>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</si>
  <si>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</si>
  <si>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</si>
  <si>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</si>
  <si>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</si>
  <si>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</si>
  <si>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</si>
  <si>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</si>
  <si>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</si>
  <si>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</si>
  <si>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</si>
  <si>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</si>
  <si>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</si>
  <si>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</si>
  <si>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</si>
  <si>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</si>
  <si>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</si>
  <si>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</si>
  <si>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</si>
  <si>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</si>
  <si>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</si>
  <si>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</si>
  <si>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</si>
  <si>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</si>
  <si>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</si>
  <si>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</si>
  <si>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</si>
  <si>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</si>
  <si>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</si>
  <si>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</si>
  <si>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</si>
  <si>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</si>
  <si>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</si>
  <si>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</si>
  <si>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</si>
  <si>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</si>
  <si>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</si>
  <si>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</si>
  <si>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</si>
  <si>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</si>
  <si>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</si>
  <si>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</si>
  <si>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</si>
  <si>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</si>
  <si>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</si>
  <si>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</si>
  <si>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</si>
  <si>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</si>
  <si>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</si>
  <si>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</si>
  <si>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</si>
  <si>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</si>
  <si>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</si>
  <si>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</si>
  <si>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</si>
  <si>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</si>
  <si>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</si>
  <si>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</si>
  <si>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</si>
  <si>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</si>
  <si>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</si>
  <si>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</si>
  <si>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</si>
  <si>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</si>
  <si>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</si>
  <si>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</si>
  <si>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</si>
  <si>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</si>
  <si>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</si>
  <si>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</si>
  <si>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</si>
  <si>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</si>
  <si>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</si>
  <si>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</si>
  <si>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</si>
  <si>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</si>
  <si>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</si>
  <si>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</si>
  <si>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</si>
  <si>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</si>
  <si>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</si>
  <si>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</si>
  <si>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</si>
  <si>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</si>
  <si>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</si>
  <si>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</si>
  <si>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</si>
  <si>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</si>
  <si>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</si>
  <si>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</si>
  <si>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</si>
  <si>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</si>
  <si>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</si>
  <si>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</si>
  <si>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</si>
  <si>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</si>
  <si>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</si>
  <si>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</si>
  <si>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</si>
  <si>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</si>
  <si>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</si>
  <si>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</si>
  <si>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</si>
  <si>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</si>
  <si>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</si>
  <si>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</si>
  <si>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</si>
  <si>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</si>
  <si>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</si>
  <si>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</si>
  <si>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</si>
  <si>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</si>
  <si>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</si>
  <si>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</si>
  <si>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</si>
  <si>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</si>
  <si>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</si>
  <si>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</si>
  <si>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</si>
  <si>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</si>
  <si>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</si>
  <si>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</si>
  <si>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</si>
  <si>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</si>
  <si>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</si>
  <si>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</si>
  <si>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</si>
  <si>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</si>
  <si>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</si>
  <si>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</si>
  <si>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</si>
  <si>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</si>
  <si>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</si>
  <si>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</si>
  <si>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</si>
  <si>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</si>
  <si>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</si>
  <si>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</si>
  <si>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</si>
  <si>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</si>
  <si>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</si>
  <si>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</si>
  <si>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</si>
  <si>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</si>
  <si>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</si>
  <si>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</si>
  <si>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</si>
  <si>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</si>
  <si>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</si>
  <si>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</si>
  <si>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</si>
  <si>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</si>
  <si>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</si>
  <si>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</si>
  <si>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</si>
  <si>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</si>
  <si>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</si>
  <si>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</si>
  <si>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</si>
  <si>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</si>
  <si>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</si>
  <si>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</si>
  <si>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</si>
  <si>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</si>
  <si>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</si>
  <si>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</si>
  <si>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</si>
  <si>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</si>
  <si>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</si>
  <si>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</si>
  <si>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</si>
  <si>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</si>
  <si>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</si>
  <si>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</si>
  <si>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</si>
  <si>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</si>
  <si>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</si>
  <si>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</si>
  <si>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</si>
  <si>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</si>
  <si>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</si>
  <si>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</si>
  <si>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</si>
  <si>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</si>
  <si>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</si>
  <si>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</si>
  <si>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</si>
  <si>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</si>
  <si>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</si>
  <si>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</si>
  <si>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</si>
  <si>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</si>
  <si>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</si>
  <si>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</si>
  <si>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</si>
  <si>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</si>
  <si>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</si>
  <si>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</si>
  <si>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</si>
  <si>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</si>
  <si>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</si>
  <si>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</si>
  <si>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</si>
  <si>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</si>
  <si>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</si>
  <si>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</si>
  <si>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</si>
  <si>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</si>
  <si>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</si>
  <si>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</si>
  <si>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</si>
  <si>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</si>
  <si>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</si>
  <si>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</si>
  <si>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</si>
  <si>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</si>
  <si>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</si>
  <si>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</si>
  <si>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</si>
  <si>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</si>
  <si>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</si>
  <si>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</si>
  <si>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</si>
  <si>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</si>
  <si>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</si>
  <si>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</si>
  <si>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</si>
  <si>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</si>
  <si>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</si>
  <si>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</si>
  <si>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</si>
  <si>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</si>
  <si>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</si>
  <si>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</si>
  <si>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</si>
  <si>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</si>
  <si>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</si>
  <si>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</si>
  <si>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</si>
  <si>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</si>
  <si>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</si>
  <si>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</si>
  <si>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</si>
  <si>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</si>
  <si>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</si>
  <si>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</si>
  <si>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</si>
  <si>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</si>
  <si>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</si>
  <si>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</si>
  <si>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</si>
  <si>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</si>
  <si>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</si>
  <si>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</si>
  <si>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</si>
  <si>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</si>
  <si>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</si>
  <si>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</si>
  <si>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</si>
  <si>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</si>
  <si>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</si>
  <si>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</si>
  <si>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</si>
  <si>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</si>
  <si>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</si>
  <si>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</si>
  <si>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</si>
  <si>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</si>
  <si>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</si>
  <si>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</si>
  <si>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</si>
  <si>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</si>
  <si>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</si>
  <si>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</si>
  <si>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</si>
  <si>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</si>
  <si>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</si>
  <si>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</si>
  <si>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</si>
  <si>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</si>
  <si>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</si>
  <si>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</si>
  <si>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</si>
  <si>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</si>
  <si>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</si>
  <si>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</si>
  <si>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</si>
  <si>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</si>
  <si>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</si>
  <si>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</si>
  <si>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</si>
  <si>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</si>
  <si>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</si>
  <si>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</si>
  <si>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</si>
  <si>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</si>
  <si>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</si>
  <si>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</si>
  <si>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</si>
  <si>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</si>
  <si>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</si>
  <si>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</si>
  <si>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</si>
  <si>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</si>
  <si>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</si>
  <si>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</si>
  <si>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</si>
  <si>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</si>
  <si>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</si>
  <si>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</si>
  <si>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</si>
  <si>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</si>
  <si>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</si>
  <si>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</si>
  <si>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</si>
  <si>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</si>
  <si>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</si>
  <si>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</si>
  <si>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</si>
  <si>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</si>
  <si>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</si>
  <si>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</si>
  <si>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</si>
  <si>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</si>
  <si>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</si>
  <si>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</si>
  <si>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</si>
  <si>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</si>
  <si>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</si>
  <si>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</si>
  <si>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</si>
  <si>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</si>
  <si>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</si>
  <si>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</si>
  <si>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</si>
  <si>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</si>
  <si>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</si>
  <si>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</si>
  <si>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</si>
  <si>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</si>
  <si>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</si>
  <si>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</si>
  <si>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</si>
  <si>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</si>
  <si>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</si>
  <si>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</si>
  <si>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</si>
  <si>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</si>
  <si>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</si>
  <si>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</si>
  <si>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</si>
  <si>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</si>
  <si>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</si>
  <si>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</si>
  <si>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</si>
  <si>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</si>
  <si>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</si>
  <si>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</si>
  <si>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</si>
  <si>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</si>
  <si>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</si>
  <si>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</si>
  <si>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</si>
  <si>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</si>
  <si>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</si>
  <si>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</si>
  <si>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</si>
  <si>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</si>
  <si>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</si>
  <si>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</si>
  <si>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</si>
  <si>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</si>
  <si>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</si>
  <si>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</si>
  <si>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</si>
  <si>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</si>
  <si>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</si>
  <si>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</si>
  <si>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</si>
  <si>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</si>
  <si>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</si>
  <si>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</si>
  <si>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</si>
  <si>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</si>
  <si>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</si>
  <si>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</si>
  <si>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</si>
  <si>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</si>
  <si>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</si>
  <si>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</si>
  <si>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</si>
  <si>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</si>
  <si>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</si>
  <si>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</si>
  <si>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</si>
  <si>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</si>
  <si>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</si>
  <si>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</si>
  <si>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</si>
  <si>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</si>
  <si>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</si>
  <si>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</si>
  <si>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</si>
  <si>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</si>
  <si>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</si>
  <si>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</si>
  <si>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</si>
  <si>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</si>
  <si>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</si>
  <si>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</si>
  <si>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</si>
  <si>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</si>
  <si>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</si>
  <si>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</si>
  <si>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</si>
  <si>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</si>
  <si>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</si>
  <si>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</si>
  <si>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</si>
  <si>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</si>
  <si>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</si>
  <si>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</si>
  <si>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</si>
  <si>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</si>
  <si>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</si>
  <si>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</si>
  <si>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</si>
  <si>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</si>
  <si>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</si>
  <si>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</si>
  <si>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</si>
  <si>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</si>
  <si>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</si>
  <si>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</si>
  <si>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</si>
  <si>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</si>
  <si>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</si>
  <si>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</si>
  <si>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</si>
  <si>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</si>
  <si>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</si>
  <si>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</si>
  <si>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</si>
  <si>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</si>
  <si>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</si>
  <si>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</si>
  <si>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</si>
  <si>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</si>
  <si>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</si>
  <si>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</si>
  <si>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</si>
  <si>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</si>
  <si>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</si>
  <si>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</si>
  <si>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</si>
  <si>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</si>
  <si>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</si>
  <si>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</si>
  <si>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</si>
  <si>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</si>
  <si>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</si>
  <si>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</si>
  <si>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</si>
  <si>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</si>
  <si>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</si>
  <si>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</si>
  <si>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</si>
  <si>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</si>
  <si>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</si>
  <si>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</si>
  <si>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</si>
  <si>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</si>
  <si>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</si>
  <si>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</si>
  <si>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</si>
  <si>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</si>
  <si>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</si>
  <si>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</si>
  <si>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</si>
  <si>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</si>
  <si>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</si>
  <si>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</si>
  <si>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</si>
  <si>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</si>
  <si>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</si>
  <si>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</si>
  <si>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</si>
  <si>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</si>
  <si>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</si>
  <si>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</si>
  <si>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</si>
  <si>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</si>
  <si>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</si>
  <si>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</si>
  <si>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</si>
  <si>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</si>
  <si>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</si>
  <si>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</si>
  <si>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</si>
  <si>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</si>
  <si>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</si>
  <si>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</si>
  <si>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</si>
  <si>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</si>
  <si>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</si>
  <si>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</si>
  <si>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</si>
  <si>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</si>
  <si>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</si>
  <si>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</si>
  <si>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</si>
  <si>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</si>
  <si>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</si>
  <si>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</si>
  <si>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</si>
  <si>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</si>
  <si>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</si>
  <si>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</si>
  <si>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</si>
  <si>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</si>
  <si>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</si>
  <si>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</si>
  <si>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</si>
  <si>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</si>
  <si>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</si>
  <si>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</si>
  <si>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</si>
  <si>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</si>
  <si>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</si>
  <si>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</si>
  <si>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</si>
  <si>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</si>
  <si>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</si>
  <si>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</si>
  <si>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</si>
  <si>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</si>
  <si>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</si>
  <si>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</si>
  <si>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</si>
  <si>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</si>
  <si>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</si>
  <si>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</si>
  <si>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</si>
  <si>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</si>
  <si>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</si>
  <si>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</si>
  <si>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</si>
  <si>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</si>
  <si>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</si>
  <si>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</si>
  <si>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</si>
  <si>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</si>
  <si>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</si>
  <si>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</si>
  <si>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</si>
  <si>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</si>
  <si>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</si>
  <si>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</si>
  <si>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</si>
  <si>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</si>
  <si>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</si>
  <si>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</si>
  <si>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</si>
  <si>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</si>
  <si>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</si>
  <si>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</si>
  <si>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</si>
  <si>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</si>
  <si>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</si>
  <si>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</si>
  <si>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</si>
  <si>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</si>
  <si>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</si>
  <si>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</si>
  <si>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</si>
  <si>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</si>
  <si>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</si>
  <si>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</si>
  <si>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</si>
  <si>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</si>
  <si>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</si>
  <si>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</si>
  <si>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</si>
  <si>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</si>
  <si>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</si>
  <si>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</si>
  <si>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</si>
  <si>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</si>
  <si>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</si>
  <si>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</si>
  <si>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</si>
  <si>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</si>
  <si>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</si>
  <si>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</si>
  <si>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</si>
  <si>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</si>
  <si>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</si>
  <si>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</si>
  <si>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</si>
  <si>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</si>
  <si>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</si>
  <si>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</si>
  <si>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</si>
  <si>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</si>
  <si>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</si>
  <si>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</si>
  <si>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</si>
  <si>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</si>
  <si>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</si>
  <si>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</si>
  <si>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</si>
  <si>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</si>
  <si>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</si>
  <si>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</si>
  <si>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</si>
  <si>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</si>
  <si>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</si>
  <si>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</si>
  <si>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</si>
  <si>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</si>
  <si>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</si>
  <si>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</si>
  <si>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</si>
  <si>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</si>
  <si>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</si>
  <si>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</si>
  <si>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</si>
  <si>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</si>
  <si>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</si>
  <si>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</si>
  <si>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</si>
  <si>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</si>
  <si>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</si>
  <si>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</si>
  <si>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</si>
  <si>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</si>
  <si>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</si>
  <si>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</si>
  <si>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</si>
  <si>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</si>
  <si>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</si>
  <si>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</si>
  <si>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</si>
  <si>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</si>
  <si>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</si>
  <si>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</si>
  <si>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</si>
  <si>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</si>
  <si>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</si>
  <si>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</si>
  <si>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</si>
  <si>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</si>
  <si>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</si>
  <si>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</si>
  <si>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</si>
  <si>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</si>
  <si>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</si>
  <si>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</si>
  <si>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</si>
  <si>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</si>
  <si>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</si>
  <si>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</si>
  <si>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</si>
  <si>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</si>
  <si>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</si>
  <si>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</si>
  <si>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</si>
  <si>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</si>
  <si>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</si>
  <si>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</si>
  <si>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</si>
  <si>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</si>
  <si>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</si>
  <si>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</si>
  <si>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</si>
  <si>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</si>
  <si>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</si>
  <si>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</si>
  <si>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</si>
  <si>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</si>
  <si>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</si>
  <si>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</si>
  <si>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</si>
  <si>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</si>
  <si>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</si>
  <si>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</si>
  <si>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</si>
  <si>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</si>
  <si>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</si>
  <si>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</si>
  <si>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</si>
  <si>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</si>
  <si>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</si>
  <si>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</si>
  <si>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</si>
  <si>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</si>
  <si>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</si>
  <si>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</si>
  <si>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</si>
  <si>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</si>
  <si>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</si>
  <si>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</si>
  <si>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</si>
  <si>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</si>
  <si>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</si>
  <si>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</si>
  <si>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</si>
  <si>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</si>
  <si>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</si>
  <si>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</si>
  <si>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</si>
  <si>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</si>
  <si>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</si>
  <si>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</si>
  <si>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</si>
  <si>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</si>
  <si>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</si>
  <si>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</si>
  <si>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</si>
  <si>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</si>
  <si>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</si>
  <si>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</si>
  <si>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</si>
  <si>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</si>
  <si>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</si>
  <si>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</si>
  <si>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</si>
  <si>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</si>
  <si>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</si>
  <si>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</si>
  <si>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</si>
  <si>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</si>
  <si>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</si>
  <si>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</si>
  <si>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</si>
  <si>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</si>
  <si>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</si>
  <si>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</si>
  <si>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</si>
  <si>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</si>
  <si>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</si>
  <si>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</si>
  <si>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</si>
  <si>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</si>
  <si>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</si>
  <si>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</si>
  <si>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</si>
  <si>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</si>
  <si>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</si>
  <si>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</si>
  <si>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</si>
  <si>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</si>
  <si>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</si>
  <si>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</si>
  <si>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</si>
  <si>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</si>
  <si>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</si>
  <si>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</si>
  <si>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</si>
  <si>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</si>
  <si>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</si>
  <si>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</si>
  <si>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</si>
  <si>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</si>
  <si>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</si>
  <si>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</si>
  <si>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</si>
  <si>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</si>
  <si>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</si>
  <si>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</si>
  <si>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</si>
  <si>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</si>
  <si>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</si>
  <si>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</si>
  <si>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</si>
  <si>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</si>
  <si>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</si>
  <si>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</si>
  <si>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</si>
  <si>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</si>
  <si>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</si>
  <si>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</si>
  <si>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</si>
  <si>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</si>
  <si>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</si>
  <si>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</si>
  <si>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</si>
  <si>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</si>
  <si>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</si>
  <si>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</si>
  <si>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</si>
  <si>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</si>
  <si>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</si>
  <si>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</si>
  <si>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</si>
  <si>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</si>
  <si>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</si>
  <si>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</si>
  <si>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</si>
  <si>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</si>
  <si>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</si>
  <si>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</si>
  <si>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</si>
  <si>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</si>
  <si>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</si>
  <si>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</si>
  <si>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</si>
  <si>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</si>
  <si>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</si>
  <si>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</si>
  <si>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</si>
  <si>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</si>
  <si>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</si>
  <si>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</si>
  <si>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</si>
  <si>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</si>
  <si>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</si>
  <si>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</si>
  <si>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</si>
  <si>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</si>
  <si>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</si>
  <si>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</si>
  <si>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</si>
  <si>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</si>
  <si>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</si>
  <si>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</si>
  <si>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</si>
  <si>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</si>
  <si>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</si>
  <si>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</si>
  <si>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</si>
  <si>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</si>
  <si>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</si>
  <si>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</si>
  <si>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</si>
  <si>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</si>
  <si>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</si>
  <si>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</si>
  <si>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</si>
  <si>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</si>
  <si>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</si>
  <si>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</si>
  <si>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</si>
  <si>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</si>
  <si>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</si>
  <si>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</si>
  <si>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</si>
  <si>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</si>
  <si>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</si>
  <si>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</si>
  <si>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</si>
  <si>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</si>
  <si>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</si>
  <si>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</si>
  <si>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</si>
  <si>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</si>
  <si>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</si>
  <si>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</si>
  <si>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</si>
  <si>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</si>
  <si>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</si>
  <si>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</si>
  <si>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</si>
  <si>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</si>
  <si>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</si>
  <si>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</si>
  <si>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</si>
  <si>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</si>
  <si>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</si>
  <si>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</si>
  <si>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</si>
  <si>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</si>
  <si>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</si>
  <si>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</si>
  <si>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</si>
  <si>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</si>
  <si>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</si>
  <si>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</si>
  <si>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</si>
  <si>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</si>
  <si>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</si>
  <si>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</si>
  <si>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</si>
  <si>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</si>
  <si>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</si>
  <si>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</si>
  <si>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</si>
  <si>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</si>
  <si>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</si>
  <si>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</si>
  <si>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</si>
  <si>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</si>
  <si>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</si>
  <si>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</si>
  <si>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</si>
  <si>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</si>
  <si>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</si>
  <si>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</si>
  <si>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</si>
  <si>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</si>
  <si>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</si>
  <si>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</si>
  <si>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</si>
  <si>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</si>
  <si>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</si>
  <si>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</si>
  <si>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</si>
  <si>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</si>
  <si>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</si>
  <si>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</si>
  <si>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</si>
  <si>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</si>
  <si>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</si>
  <si>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</si>
  <si>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</si>
  <si>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</si>
  <si>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</si>
  <si>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</si>
  <si>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</si>
  <si>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</si>
  <si>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</si>
  <si>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</si>
  <si>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</si>
  <si>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</si>
  <si>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</si>
  <si>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</si>
  <si>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</si>
  <si>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</si>
  <si>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</si>
  <si>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</si>
  <si>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</si>
  <si>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</si>
  <si>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</si>
  <si>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</si>
  <si>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</si>
  <si>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</si>
  <si>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</si>
  <si>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</si>
  <si>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</si>
  <si>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</si>
  <si>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</si>
  <si>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</si>
  <si>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</si>
  <si>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</si>
  <si>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</si>
  <si>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</si>
  <si>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</si>
  <si>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</si>
  <si>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</si>
  <si>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</si>
  <si>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</si>
  <si>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</si>
  <si>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</si>
  <si>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</si>
  <si>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</si>
  <si>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</si>
  <si>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</si>
  <si>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</si>
  <si>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</si>
  <si>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</si>
  <si>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</si>
  <si>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</si>
  <si>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</si>
  <si>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</si>
  <si>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</si>
  <si>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</si>
  <si>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</si>
  <si>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</si>
  <si>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</si>
  <si>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</si>
  <si>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</si>
  <si>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</si>
  <si>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</si>
  <si>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</si>
  <si>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</si>
  <si>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</si>
  <si>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</si>
  <si>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</si>
  <si>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</si>
  <si>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</si>
  <si>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</si>
  <si>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</si>
  <si>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</si>
  <si>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</si>
  <si>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</si>
  <si>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</si>
  <si>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</si>
  <si>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</si>
  <si>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</si>
  <si>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</si>
  <si>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</si>
  <si>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</si>
  <si>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</si>
  <si>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</si>
  <si>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</si>
  <si>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</si>
  <si>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</si>
  <si>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</si>
  <si>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</si>
  <si>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</si>
  <si>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</si>
  <si>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</si>
  <si>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</si>
  <si>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</si>
  <si>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</si>
  <si>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</si>
  <si>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</si>
  <si>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</si>
  <si>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</si>
  <si>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</si>
  <si>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</si>
  <si>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</si>
  <si>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</si>
  <si>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</si>
  <si>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</si>
  <si>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</si>
  <si>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</si>
  <si>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</si>
  <si>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</si>
  <si>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</si>
  <si>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</si>
  <si>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</si>
  <si>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</si>
  <si>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</si>
  <si>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</si>
  <si>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</si>
  <si>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</si>
  <si>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</si>
  <si>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</si>
  <si>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</si>
  <si>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</si>
  <si>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</si>
  <si>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</si>
  <si>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</si>
  <si>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</si>
  <si>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</si>
  <si>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</si>
  <si>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</si>
  <si>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</si>
  <si>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</si>
  <si>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</si>
  <si>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</si>
  <si>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</si>
  <si>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</si>
  <si>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</si>
  <si>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</si>
  <si>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</si>
  <si>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</si>
  <si>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</si>
  <si>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</si>
  <si>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</si>
  <si>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</si>
  <si>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</si>
  <si>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</si>
  <si>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</si>
  <si>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</si>
  <si>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</si>
  <si>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</si>
  <si>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</si>
  <si>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</si>
  <si>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</si>
  <si>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</si>
  <si>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</si>
  <si>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</si>
  <si>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</si>
  <si>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</si>
  <si>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</si>
  <si>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</si>
  <si>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</si>
  <si>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</si>
  <si>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</si>
  <si>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</si>
  <si>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</si>
  <si>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</si>
  <si>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</si>
  <si>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</si>
  <si>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</si>
  <si>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</si>
  <si>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</si>
  <si>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</si>
  <si>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</si>
  <si>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</si>
  <si>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</si>
  <si>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</si>
  <si>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</si>
  <si>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</si>
  <si>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</si>
  <si>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</si>
  <si>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</si>
  <si>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</si>
  <si>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</si>
  <si>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</si>
  <si>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</si>
  <si>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</si>
  <si>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</si>
  <si>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</si>
  <si>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</si>
  <si>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</si>
  <si>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</si>
  <si>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</si>
  <si>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</si>
  <si>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</si>
  <si>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</si>
  <si>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</si>
  <si>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</si>
  <si>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</si>
  <si>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</si>
  <si>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</si>
  <si>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</si>
  <si>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</si>
  <si>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</si>
  <si>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</si>
  <si>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</si>
  <si>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</si>
  <si>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</si>
  <si>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</si>
  <si>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</si>
  <si>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</si>
  <si>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</si>
  <si>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</si>
  <si>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</si>
  <si>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</si>
  <si>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</si>
  <si>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</si>
  <si>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</si>
  <si>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</si>
  <si>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</si>
  <si>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</si>
  <si>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</si>
  <si>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</si>
  <si>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</si>
  <si>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</si>
  <si>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</si>
  <si>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</si>
  <si>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</si>
  <si>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</si>
  <si>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</si>
  <si>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</si>
  <si>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</si>
  <si>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</si>
  <si>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</si>
  <si>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</si>
  <si>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</si>
  <si>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</si>
  <si>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</si>
  <si>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</si>
  <si>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</si>
  <si>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</si>
  <si>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</si>
  <si>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</si>
  <si>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</si>
  <si>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</si>
  <si>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</si>
  <si>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</si>
  <si>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</si>
  <si>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</si>
  <si>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</si>
  <si>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</si>
  <si>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</si>
  <si>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</si>
  <si>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</si>
  <si>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</si>
  <si>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</si>
  <si>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</si>
  <si>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</si>
  <si>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</si>
  <si>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</si>
  <si>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</si>
  <si>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</si>
  <si>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</si>
  <si>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</si>
  <si>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</si>
  <si>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</si>
  <si>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</si>
  <si>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</si>
  <si>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</si>
  <si>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</si>
  <si>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</si>
  <si>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</si>
  <si>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</si>
  <si>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</si>
  <si>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</si>
  <si>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</si>
  <si>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</si>
  <si>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</si>
  <si>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</si>
  <si>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</si>
  <si>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</si>
  <si>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</si>
  <si>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</si>
  <si>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</si>
  <si>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</si>
  <si>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</si>
  <si>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</si>
  <si>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</si>
  <si>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</si>
  <si>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</si>
  <si>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</si>
  <si>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</si>
  <si>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</si>
  <si>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</si>
  <si>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</si>
  <si>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</si>
  <si>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</si>
  <si>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</si>
  <si>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</si>
  <si>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</si>
  <si>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</si>
  <si>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</si>
  <si>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</si>
  <si>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</si>
  <si>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</si>
  <si>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</si>
  <si>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</si>
  <si>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</si>
  <si>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</si>
  <si>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</si>
  <si>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</si>
  <si>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</si>
  <si>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</si>
  <si>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</si>
  <si>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</si>
  <si>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</si>
  <si>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</si>
  <si>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</si>
  <si>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</si>
  <si>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</si>
  <si>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</si>
  <si>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</si>
  <si>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</si>
  <si>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</si>
  <si>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</si>
  <si>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</si>
  <si>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</si>
  <si>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</si>
  <si>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</si>
  <si>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</si>
  <si>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</si>
  <si>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</si>
  <si>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</si>
  <si>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</si>
  <si>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</si>
  <si>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</si>
  <si>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</si>
  <si>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</si>
  <si>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</si>
  <si>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</si>
  <si>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</si>
  <si>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</si>
  <si>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</si>
  <si>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</si>
  <si>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</si>
  <si>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</si>
  <si>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</si>
  <si>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</si>
  <si>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</si>
  <si>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</si>
  <si>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</si>
  <si>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</si>
  <si>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</si>
  <si>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</si>
  <si>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</si>
  <si>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</si>
  <si>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</si>
  <si>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</si>
  <si>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</si>
  <si>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</si>
  <si>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</si>
  <si>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</si>
  <si>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</si>
  <si>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</si>
  <si>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</si>
  <si>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</si>
  <si>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</si>
  <si>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</si>
  <si>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</si>
  <si>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</si>
  <si>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</si>
  <si>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</si>
  <si>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</si>
  <si>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</si>
  <si>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</si>
  <si>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</si>
  <si>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</si>
  <si>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</si>
  <si>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</si>
  <si>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</si>
  <si>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</si>
  <si>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</si>
  <si>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</si>
  <si>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</si>
  <si>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</si>
  <si>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</si>
  <si>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</si>
  <si>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</si>
  <si>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</si>
  <si>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</si>
  <si>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</si>
  <si>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</si>
  <si>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</si>
  <si>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</si>
  <si>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</si>
  <si>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</si>
  <si>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</si>
  <si>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</si>
  <si>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</si>
  <si>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</si>
  <si>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</si>
  <si>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</si>
  <si>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</si>
  <si>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</si>
  <si>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</si>
  <si>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</si>
  <si>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</si>
  <si>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</si>
  <si>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</si>
  <si>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</si>
  <si>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</si>
  <si>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</si>
  <si>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</si>
  <si>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</si>
  <si>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</si>
  <si>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</si>
  <si>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</si>
  <si>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</si>
  <si>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</si>
  <si>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</si>
  <si>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</si>
  <si>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</si>
  <si>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</si>
  <si>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</si>
  <si>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</si>
  <si>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</si>
  <si>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</si>
  <si>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</si>
  <si>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</si>
  <si>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</si>
  <si>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</si>
  <si>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</si>
  <si>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</si>
  <si>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</si>
  <si>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</si>
  <si>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</si>
  <si>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</si>
  <si>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</si>
  <si>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</si>
  <si>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</si>
  <si>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</si>
  <si>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</si>
  <si>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</si>
  <si>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</si>
  <si>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</si>
  <si>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</si>
  <si>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</si>
  <si>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</si>
  <si>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</si>
  <si>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</si>
  <si>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</si>
  <si>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</si>
  <si>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</si>
  <si>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</si>
  <si>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</si>
  <si>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</si>
  <si>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</si>
  <si>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</si>
  <si>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</si>
  <si>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</si>
  <si>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</si>
  <si>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</si>
  <si>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</si>
  <si>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</si>
  <si>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</si>
  <si>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</si>
  <si>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</si>
  <si>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</si>
  <si>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</si>
  <si>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</si>
  <si>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</si>
  <si>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</si>
  <si>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</si>
  <si>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</si>
  <si>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</si>
  <si>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</si>
  <si>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</si>
  <si>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</si>
  <si>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</si>
  <si>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</si>
  <si>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</si>
  <si>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</si>
  <si>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</si>
  <si>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</si>
  <si>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</si>
  <si>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</si>
  <si>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</si>
  <si>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</si>
  <si>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</si>
  <si>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</si>
  <si>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</si>
  <si>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</si>
  <si>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</si>
  <si>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</si>
  <si>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</si>
  <si>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</si>
  <si>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</si>
  <si>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</si>
  <si>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</si>
  <si>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</si>
  <si>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</si>
  <si>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</si>
  <si>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</si>
  <si>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</si>
  <si>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</si>
  <si>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</si>
  <si>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</si>
  <si>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</si>
  <si>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</si>
  <si>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</si>
  <si>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</si>
  <si>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</si>
  <si>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</si>
  <si>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</si>
  <si>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</si>
  <si>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</si>
  <si>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</si>
  <si>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</si>
  <si>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</si>
  <si>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</si>
  <si>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</si>
  <si>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</si>
  <si>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</si>
  <si>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</si>
  <si>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</si>
  <si>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</si>
  <si>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</si>
  <si>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</si>
  <si>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</si>
  <si>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</si>
  <si>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</si>
  <si>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</si>
  <si>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</si>
  <si>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</si>
  <si>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</si>
  <si>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</si>
  <si>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</si>
  <si>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</si>
  <si>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</si>
  <si>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</si>
  <si>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</si>
  <si>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</si>
  <si>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</si>
  <si>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</si>
  <si>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</si>
  <si>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</si>
  <si>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</si>
  <si>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</si>
  <si>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</si>
  <si>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</si>
  <si>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</si>
  <si>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</si>
  <si>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</si>
  <si>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</si>
  <si>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</si>
  <si>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</si>
  <si>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</si>
  <si>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</si>
  <si>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</si>
  <si>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</si>
  <si>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</si>
  <si>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</si>
  <si>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</si>
  <si>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</si>
  <si>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</si>
  <si>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</si>
  <si>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</si>
  <si>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</si>
  <si>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</si>
  <si>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</si>
  <si>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</si>
  <si>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</si>
  <si>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</si>
  <si>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</si>
  <si>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</si>
  <si>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</si>
  <si>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</si>
  <si>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</si>
  <si>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</si>
  <si>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</si>
  <si>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</si>
  <si>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</si>
  <si>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</si>
  <si>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</si>
  <si>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</si>
  <si>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</si>
  <si>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</si>
  <si>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</si>
  <si>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</si>
  <si>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</si>
  <si>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</si>
  <si>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</si>
  <si>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</si>
  <si>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</si>
  <si>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</si>
  <si>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</si>
  <si>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</si>
  <si>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</si>
  <si>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</si>
  <si>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</si>
  <si>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</si>
  <si>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</si>
  <si>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</si>
  <si>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</si>
  <si>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</si>
  <si>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</si>
  <si>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</si>
  <si>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</si>
  <si>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</si>
  <si>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</si>
  <si>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</si>
  <si>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</si>
  <si>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</si>
  <si>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</si>
  <si>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</si>
  <si>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</si>
  <si>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</si>
  <si>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</si>
  <si>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</si>
  <si>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</si>
  <si>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</si>
  <si>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</si>
  <si>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</si>
  <si>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</si>
  <si>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</si>
  <si>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</si>
  <si>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</si>
  <si>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</si>
  <si>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</si>
  <si>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</si>
  <si>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</si>
  <si>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</si>
  <si>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</si>
  <si>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</si>
  <si>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</si>
  <si>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</si>
  <si>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</si>
  <si>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</si>
  <si>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</si>
  <si>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</si>
  <si>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</si>
  <si>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</si>
  <si>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</si>
  <si>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</si>
  <si>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</si>
  <si>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</si>
  <si>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</si>
  <si>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</si>
  <si>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</si>
  <si>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</si>
  <si>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</si>
  <si>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</si>
  <si>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</si>
  <si>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</si>
  <si>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</si>
  <si>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</si>
  <si>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</si>
  <si>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</si>
  <si>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</si>
  <si>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</si>
  <si>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</si>
  <si>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</si>
  <si>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</si>
  <si>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</si>
  <si>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</si>
  <si>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</si>
  <si>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</si>
  <si>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</si>
  <si>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</si>
  <si>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</si>
  <si>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</si>
  <si>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</si>
  <si>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</si>
  <si>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</si>
  <si>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</si>
  <si>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</si>
  <si>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</si>
  <si>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</si>
  <si>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</si>
  <si>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</si>
  <si>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</si>
  <si>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</si>
  <si>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</si>
  <si>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</si>
  <si>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</si>
  <si>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</si>
  <si>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</si>
  <si>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</si>
  <si>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</si>
  <si>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</si>
  <si>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</si>
  <si>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</si>
  <si>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</si>
  <si>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</si>
  <si>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</si>
  <si>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</si>
  <si>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</si>
  <si>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</si>
  <si>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</si>
  <si>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</si>
  <si>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</si>
  <si>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</si>
  <si>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</si>
  <si>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</si>
  <si>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</si>
  <si>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</si>
  <si>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</si>
  <si>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</si>
  <si>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</si>
  <si>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</si>
  <si>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</si>
  <si>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</si>
  <si>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</si>
  <si>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</si>
  <si>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</si>
  <si>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</si>
  <si>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</si>
  <si>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</si>
  <si>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</si>
  <si>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</si>
  <si>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</si>
  <si>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</si>
  <si>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</si>
  <si>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</si>
  <si>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</si>
  <si>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</si>
  <si>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</si>
  <si>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</si>
  <si>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</si>
  <si>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</si>
  <si>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</si>
  <si>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</si>
  <si>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</si>
  <si>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</si>
  <si>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</si>
  <si>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</si>
  <si>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</si>
  <si>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</si>
  <si>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</si>
  <si>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</si>
  <si>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</si>
  <si>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</si>
  <si>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</si>
  <si>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</si>
  <si>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</si>
  <si>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</si>
  <si>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</si>
  <si>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</si>
  <si>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</si>
  <si>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</si>
  <si>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</si>
  <si>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</si>
  <si>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</si>
  <si>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</si>
  <si>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</si>
  <si>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</si>
  <si>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</si>
  <si>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</si>
  <si>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</si>
  <si>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</si>
  <si>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</si>
  <si>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</si>
  <si>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</si>
  <si>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</si>
  <si>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</si>
  <si>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</si>
  <si>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</si>
  <si>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</si>
  <si>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</si>
  <si>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</si>
  <si>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</si>
  <si>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</si>
  <si>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</si>
  <si>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</si>
  <si>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</si>
  <si>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</si>
  <si>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</si>
  <si>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</si>
  <si>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</si>
  <si>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</si>
  <si>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</si>
  <si>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</si>
  <si>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</si>
  <si>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</si>
  <si>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</si>
  <si>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</si>
  <si>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</si>
  <si>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</si>
  <si>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</si>
  <si>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</si>
  <si>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</si>
  <si>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</si>
  <si>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</si>
  <si>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</si>
  <si>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</si>
  <si>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</si>
  <si>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</si>
  <si>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</si>
  <si>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</si>
  <si>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</si>
  <si>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</si>
  <si>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</si>
  <si>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</si>
  <si>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</si>
  <si>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</si>
  <si>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</si>
  <si>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</si>
  <si>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</si>
  <si>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</si>
  <si>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</si>
  <si>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</si>
  <si>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</si>
  <si>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</si>
  <si>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</si>
  <si>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</si>
  <si>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</si>
  <si>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</si>
  <si>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</si>
  <si>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</si>
  <si>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</si>
  <si>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</si>
  <si>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</si>
  <si>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</si>
  <si>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</si>
  <si>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</si>
  <si>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</si>
  <si>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</si>
  <si>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</si>
  <si>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</si>
  <si>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</si>
  <si>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</si>
  <si>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</si>
  <si>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</si>
  <si>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</si>
  <si>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</si>
  <si>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</si>
  <si>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</si>
  <si>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</si>
  <si>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</si>
  <si>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</si>
  <si>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</si>
  <si>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</si>
  <si>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</si>
  <si>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</si>
  <si>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</si>
  <si>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</si>
  <si>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</si>
  <si>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</si>
  <si>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</si>
  <si>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</si>
  <si>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</si>
  <si>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</si>
  <si>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</si>
  <si>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</si>
  <si>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</si>
  <si>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</si>
  <si>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</si>
  <si>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</si>
  <si>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</si>
  <si>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</si>
  <si>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</si>
  <si>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</si>
  <si>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</si>
  <si>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</si>
  <si>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</si>
  <si>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</si>
  <si>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</si>
  <si>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</si>
  <si>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</si>
  <si>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</si>
  <si>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</si>
  <si>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</si>
  <si>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</si>
  <si>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</si>
  <si>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</si>
  <si>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</si>
  <si>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</si>
  <si>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</si>
  <si>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</si>
  <si>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</si>
  <si>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</si>
  <si>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</si>
  <si>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</si>
  <si>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</si>
  <si>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</si>
  <si>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</si>
  <si>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</si>
  <si>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</si>
  <si>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</si>
  <si>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</si>
  <si>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</si>
  <si>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</si>
  <si>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</si>
  <si>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</si>
  <si>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</si>
  <si>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</si>
  <si>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</si>
  <si>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</si>
  <si>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</si>
  <si>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</si>
  <si>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</si>
  <si>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</si>
  <si>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</si>
  <si>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</si>
  <si>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</si>
  <si>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</si>
  <si>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</si>
  <si>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</si>
  <si>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</si>
  <si>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</si>
  <si>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</si>
  <si>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</si>
  <si>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</si>
  <si>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</si>
  <si>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</si>
  <si>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</si>
  <si>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</si>
  <si>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</si>
  <si>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</si>
  <si>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</si>
  <si>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</si>
  <si>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</si>
  <si>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</si>
  <si>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</si>
  <si>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</si>
  <si>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</si>
  <si>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</si>
  <si>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</si>
  <si>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</si>
  <si>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</si>
  <si>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</si>
  <si>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</si>
  <si>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</si>
  <si>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</si>
  <si>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</si>
  <si>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</si>
  <si>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</si>
  <si>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</si>
  <si>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</si>
  <si>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</si>
  <si>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</si>
  <si>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</si>
  <si>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</si>
  <si>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</si>
  <si>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</si>
  <si>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</si>
  <si>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</si>
  <si>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</si>
  <si>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</si>
  <si>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</si>
  <si>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</si>
  <si>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</si>
  <si>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</si>
  <si>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</si>
  <si>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</si>
  <si>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</si>
  <si>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</si>
  <si>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</si>
  <si>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</si>
  <si>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</si>
  <si>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</si>
  <si>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</si>
  <si>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</si>
  <si>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</si>
  <si>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</si>
  <si>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</si>
  <si>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</si>
  <si>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</si>
  <si>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</si>
  <si>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</si>
  <si>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</si>
  <si>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</si>
  <si>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</si>
  <si>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</si>
  <si>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</si>
  <si>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</si>
  <si>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</si>
  <si>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</si>
  <si>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</si>
  <si>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</si>
  <si>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</si>
  <si>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</si>
  <si>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</si>
  <si>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</si>
  <si>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</si>
  <si>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</si>
  <si>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</si>
  <si>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</si>
  <si>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</si>
  <si>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</si>
  <si>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</si>
  <si>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</si>
  <si>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</si>
  <si>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</si>
  <si>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</si>
  <si>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</si>
  <si>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</si>
  <si>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</si>
  <si>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</si>
  <si>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</si>
  <si>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</si>
  <si>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</si>
  <si>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</si>
  <si>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</si>
  <si>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</si>
  <si>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</si>
  <si>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</si>
  <si>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</si>
  <si>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</si>
  <si>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</si>
  <si>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</si>
  <si>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</si>
  <si>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</si>
  <si>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</si>
  <si>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</si>
  <si>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</si>
  <si>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</si>
  <si>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</si>
  <si>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</si>
  <si>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</si>
  <si>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</si>
  <si>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</si>
  <si>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</si>
  <si>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</si>
  <si>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</si>
  <si>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</si>
  <si>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</si>
  <si>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</si>
  <si>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</si>
  <si>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</si>
  <si>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</si>
  <si>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</si>
  <si>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</si>
  <si>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</si>
  <si>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</si>
  <si>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</si>
  <si>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</si>
  <si>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</si>
  <si>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</si>
  <si>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</si>
  <si>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</si>
  <si>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</si>
  <si>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</si>
  <si>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</si>
  <si>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</si>
  <si>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</si>
  <si>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</si>
  <si>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</si>
  <si>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</si>
  <si>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</si>
  <si>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</si>
  <si>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</si>
  <si>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</si>
  <si>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</si>
  <si>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</si>
  <si>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</si>
  <si>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</si>
  <si>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</si>
  <si>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</si>
  <si>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</si>
  <si>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</si>
  <si>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</si>
  <si>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</si>
  <si>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</si>
  <si>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</si>
  <si>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</si>
  <si>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</si>
  <si>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</si>
  <si>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</si>
  <si>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</si>
  <si>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</si>
  <si>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</si>
  <si>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</si>
  <si>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</si>
  <si>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</si>
  <si>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</si>
  <si>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</si>
  <si>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</si>
  <si>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</si>
  <si>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</si>
  <si>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</si>
  <si>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</si>
  <si>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</si>
  <si>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</si>
  <si>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</si>
  <si>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</si>
  <si>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</si>
  <si>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</si>
  <si>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</si>
  <si>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</si>
  <si>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</si>
  <si>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</si>
  <si>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</si>
  <si>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</si>
  <si>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</si>
  <si>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</si>
  <si>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</si>
  <si>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</si>
  <si>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</si>
  <si>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</si>
  <si>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</si>
  <si>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</si>
  <si>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</si>
  <si>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</si>
  <si>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</si>
  <si>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</si>
  <si>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</si>
  <si>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</si>
  <si>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</si>
  <si>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</si>
  <si>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</si>
  <si>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</si>
  <si>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</si>
  <si>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</si>
  <si>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</si>
  <si>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</si>
  <si>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</si>
  <si>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</si>
  <si>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</si>
  <si>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</si>
  <si>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</si>
  <si>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</si>
  <si>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</si>
  <si>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</si>
  <si>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</si>
  <si>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</si>
  <si>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</si>
  <si>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</si>
  <si>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</si>
  <si>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</si>
  <si>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</si>
  <si>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</si>
  <si>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</si>
  <si>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</si>
  <si>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</si>
  <si>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</si>
  <si>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</si>
  <si>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</si>
  <si>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</si>
  <si>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</si>
  <si>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</si>
  <si>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</si>
  <si>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</si>
  <si>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</si>
  <si>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</si>
  <si>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</si>
  <si>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</si>
  <si>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</si>
  <si>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</si>
  <si>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</si>
  <si>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</si>
  <si>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</si>
  <si>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</si>
  <si>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</si>
  <si>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</si>
  <si>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</si>
  <si>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</si>
  <si>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</si>
  <si>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</si>
  <si>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</si>
  <si>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</si>
  <si>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</si>
  <si>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</si>
  <si>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</si>
  <si>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</si>
  <si>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</si>
  <si>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</si>
  <si>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</si>
  <si>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</si>
  <si>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</si>
  <si>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</si>
  <si>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</si>
  <si>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</si>
  <si>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</si>
  <si>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</si>
  <si>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</si>
  <si>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</si>
  <si>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</si>
  <si>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</si>
  <si>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</si>
  <si>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</si>
  <si>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</si>
  <si>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</si>
  <si>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</si>
  <si>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</si>
  <si>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</si>
  <si>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</si>
  <si>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</si>
  <si>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</si>
  <si>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</si>
  <si>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</si>
  <si>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</si>
  <si>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</si>
  <si>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</si>
  <si>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</si>
  <si>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</si>
  <si>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</si>
  <si>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</si>
  <si>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</si>
  <si>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</si>
  <si>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</si>
  <si>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</si>
  <si>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</si>
  <si>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</si>
  <si>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</si>
  <si>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</si>
  <si>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</si>
  <si>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</si>
  <si>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</si>
  <si>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</si>
  <si>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</si>
  <si>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</si>
  <si>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</si>
  <si>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</si>
  <si>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</si>
  <si>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</si>
  <si>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</si>
  <si>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</si>
  <si>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</si>
  <si>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</si>
  <si>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</si>
  <si>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</si>
  <si>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</si>
  <si>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</si>
  <si>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</si>
  <si>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</si>
  <si>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</si>
  <si>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</si>
  <si>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</si>
  <si>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</si>
  <si>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</si>
  <si>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</si>
  <si>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</si>
  <si>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</si>
  <si>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</si>
  <si>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</si>
  <si>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</si>
  <si>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</si>
  <si>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</si>
  <si>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</si>
  <si>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</si>
  <si>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</si>
  <si>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</si>
  <si>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</si>
  <si>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</si>
  <si>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</si>
  <si>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</si>
  <si>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</si>
  <si>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</si>
  <si>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</si>
  <si>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</si>
  <si>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</si>
  <si>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</si>
  <si>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</si>
  <si>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</si>
  <si>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</si>
  <si>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</si>
  <si>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</si>
  <si>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</si>
  <si>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</si>
  <si>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</si>
  <si>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</si>
  <si>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</si>
  <si>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</si>
  <si>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</si>
  <si>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</si>
  <si>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</si>
  <si>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</si>
  <si>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</si>
  <si>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</si>
  <si>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</si>
  <si>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</si>
  <si>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</si>
  <si>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</si>
  <si>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</si>
  <si>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</si>
  <si>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</si>
  <si>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</si>
  <si>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</si>
  <si>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</si>
  <si>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</si>
  <si>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</si>
  <si>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</si>
  <si>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</si>
  <si>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</si>
  <si>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</si>
  <si>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</si>
  <si>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</si>
  <si>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</si>
  <si>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</si>
  <si>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</si>
  <si>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</si>
  <si>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</si>
  <si>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</si>
  <si>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</si>
  <si>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</si>
  <si>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</si>
  <si>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</si>
  <si>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</si>
  <si>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</si>
  <si>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</si>
  <si>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</si>
  <si>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</si>
  <si>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</si>
  <si>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</si>
  <si>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</si>
  <si>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</si>
  <si>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</si>
  <si>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</si>
  <si>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</si>
  <si>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</si>
  <si>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</si>
  <si>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</si>
  <si>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</si>
  <si>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</si>
  <si>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</si>
  <si>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</si>
  <si>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</si>
  <si>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</si>
  <si>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</si>
  <si>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</si>
  <si>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</si>
  <si>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</si>
  <si>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</si>
  <si>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</si>
  <si>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</si>
  <si>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</si>
  <si>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</si>
  <si>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</si>
  <si>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</si>
  <si>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</si>
  <si>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</si>
  <si>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</si>
  <si>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</si>
  <si>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</si>
  <si>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</si>
  <si>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</si>
  <si>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</si>
  <si>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</si>
  <si>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</si>
  <si>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</si>
  <si>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</si>
  <si>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</si>
  <si>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</si>
  <si>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</si>
  <si>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</si>
  <si>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</si>
  <si>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</si>
  <si>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</si>
  <si>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</si>
  <si>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</si>
  <si>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</si>
  <si>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</si>
  <si>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</si>
  <si>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</si>
  <si>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</si>
  <si>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</si>
  <si>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</si>
  <si>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</si>
  <si>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</si>
  <si>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</si>
  <si>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</si>
  <si>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</si>
  <si>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</si>
  <si>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</si>
  <si>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</si>
  <si>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</si>
  <si>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</si>
  <si>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</si>
  <si>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</si>
  <si>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</si>
  <si>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</si>
  <si>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</si>
  <si>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</si>
  <si>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</si>
  <si>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</si>
  <si>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</si>
  <si>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</si>
  <si>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</si>
  <si>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</si>
  <si>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</si>
  <si>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</si>
  <si>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</si>
  <si>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</si>
  <si>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</si>
  <si>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</si>
  <si>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</si>
  <si>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</si>
  <si>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</si>
  <si>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</si>
  <si>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</si>
  <si>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</si>
  <si>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</si>
  <si>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</si>
  <si>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</si>
  <si>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</si>
  <si>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</si>
  <si>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</si>
  <si>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</si>
  <si>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</si>
  <si>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</si>
  <si>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</si>
  <si>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</si>
  <si>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</si>
  <si>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</si>
  <si>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</si>
  <si>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</si>
  <si>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</si>
  <si>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</si>
  <si>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</si>
  <si>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</si>
  <si>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</si>
  <si>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</si>
  <si>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</si>
  <si>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</si>
  <si>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</si>
  <si>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</si>
  <si>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</si>
  <si>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</si>
  <si>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</si>
  <si>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</si>
  <si>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</si>
  <si>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</si>
  <si>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</si>
  <si>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</si>
  <si>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</si>
  <si>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</si>
  <si>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</si>
  <si>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</si>
  <si>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</si>
  <si>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</si>
  <si>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</si>
  <si>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</si>
  <si>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</si>
  <si>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</si>
  <si>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</si>
  <si>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</si>
  <si>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</si>
  <si>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</si>
  <si>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</si>
  <si>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</si>
  <si>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</si>
  <si>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</si>
  <si>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</si>
  <si>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</si>
  <si>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</si>
  <si>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</si>
  <si>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</si>
  <si>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</si>
  <si>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</si>
  <si>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</si>
  <si>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</si>
  <si>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</si>
  <si>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</si>
  <si>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</si>
  <si>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</si>
  <si>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</si>
  <si>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</si>
  <si>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</si>
  <si>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</si>
  <si>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</si>
  <si>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</si>
  <si>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</si>
  <si>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</si>
  <si>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</si>
  <si>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</si>
  <si>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</si>
  <si>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</si>
  <si>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</si>
  <si>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</si>
  <si>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</si>
  <si>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</si>
  <si>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</si>
  <si>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</si>
  <si>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</si>
  <si>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</si>
  <si>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</si>
  <si>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</si>
  <si>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</si>
  <si>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</si>
  <si>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</si>
  <si>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</si>
  <si>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</si>
  <si>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</si>
  <si>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</si>
  <si>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</si>
  <si>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</si>
  <si>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</si>
  <si>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</si>
  <si>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</si>
  <si>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</si>
  <si>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</si>
  <si>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</si>
  <si>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</si>
  <si>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</si>
  <si>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</si>
  <si>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</si>
  <si>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</si>
  <si>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</si>
  <si>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</si>
  <si>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</si>
  <si>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</si>
  <si>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</si>
  <si>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</si>
  <si>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</si>
  <si>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</si>
  <si>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</si>
  <si>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</si>
  <si>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</si>
  <si>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</si>
  <si>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</si>
  <si>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</si>
  <si>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</si>
  <si>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</si>
  <si>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</si>
  <si>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</si>
  <si>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</si>
  <si>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</si>
  <si>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</si>
  <si>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</si>
  <si>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</si>
  <si>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</si>
  <si>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</si>
  <si>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</si>
  <si>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</si>
  <si>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</si>
  <si>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</si>
  <si>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</si>
  <si>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</si>
  <si>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</si>
  <si>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</si>
  <si>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</si>
  <si>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</si>
  <si>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</si>
  <si>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</si>
  <si>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</si>
  <si>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</si>
  <si>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</si>
  <si>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</si>
  <si>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</si>
  <si>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</si>
  <si>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</si>
  <si>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</si>
  <si>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</si>
  <si>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</si>
  <si>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</si>
  <si>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</si>
  <si>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</si>
  <si>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</si>
  <si>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</si>
  <si>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</si>
  <si>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</si>
  <si>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</si>
  <si>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</si>
  <si>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</si>
  <si>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</si>
  <si>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</si>
  <si>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</si>
  <si>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</si>
  <si>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</si>
  <si>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</si>
  <si>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</si>
  <si>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</si>
  <si>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</si>
  <si>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</si>
  <si>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</si>
  <si>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</si>
  <si>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</si>
  <si>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</si>
  <si>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</si>
  <si>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</si>
  <si>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</si>
  <si>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</si>
  <si>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</si>
  <si>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</si>
  <si>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</si>
  <si>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</si>
  <si>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</si>
  <si>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</si>
  <si>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</si>
  <si>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</si>
  <si>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</si>
  <si>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</si>
  <si>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</si>
  <si>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</si>
  <si>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</si>
  <si>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</si>
  <si>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</si>
  <si>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</si>
  <si>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</si>
  <si>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</si>
  <si>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</si>
  <si>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</si>
  <si>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</si>
  <si>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</si>
  <si>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</si>
  <si>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</si>
  <si>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</si>
  <si>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</si>
  <si>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</si>
  <si>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</si>
  <si>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</si>
  <si>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</si>
  <si>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</si>
  <si>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</si>
  <si>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</si>
  <si>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</si>
  <si>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</si>
  <si>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</si>
  <si>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</si>
  <si>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</si>
  <si>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</si>
  <si>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</si>
  <si>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</si>
  <si>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</si>
  <si>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</si>
  <si>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</si>
  <si>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</si>
  <si>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</si>
  <si>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</si>
  <si>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</si>
  <si>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</si>
  <si>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</si>
  <si>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</si>
  <si>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</si>
  <si>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</si>
  <si>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</si>
  <si>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</si>
  <si>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</si>
  <si>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</si>
  <si>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</si>
  <si>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</si>
  <si>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</si>
  <si>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</si>
  <si>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</si>
  <si>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</si>
  <si>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</si>
  <si>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</si>
  <si>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</si>
  <si>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</si>
  <si>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</si>
  <si>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</si>
  <si>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</si>
  <si>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</si>
  <si>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</si>
  <si>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</si>
  <si>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</si>
  <si>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</si>
  <si>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</si>
  <si>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</si>
  <si>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</si>
  <si>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</si>
  <si>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</si>
  <si>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</si>
  <si>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</si>
  <si>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</si>
  <si>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</si>
  <si>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</si>
  <si>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</si>
  <si>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</si>
  <si>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</si>
  <si>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</si>
  <si>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</si>
  <si>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</si>
  <si>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</si>
  <si>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</si>
  <si>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</si>
  <si>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</si>
  <si>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</si>
  <si>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</si>
  <si>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</si>
  <si>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</si>
  <si>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</si>
  <si>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</si>
  <si>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</si>
  <si>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</si>
  <si>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</si>
  <si>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</si>
  <si>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</si>
  <si>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</si>
  <si>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</si>
  <si>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</si>
  <si>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</si>
  <si>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</si>
  <si>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</si>
  <si>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</si>
  <si>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</si>
  <si>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</si>
  <si>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</si>
  <si>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</si>
  <si>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</si>
  <si>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</si>
  <si>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</si>
  <si>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</si>
  <si>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</si>
  <si>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</si>
  <si>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</si>
  <si>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</si>
  <si>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</si>
  <si>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</si>
  <si>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</si>
  <si>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</si>
  <si>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</si>
  <si>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</si>
  <si>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</si>
  <si>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</si>
  <si>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</si>
  <si>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</si>
  <si>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</si>
  <si>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</si>
  <si>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</si>
  <si>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</si>
  <si>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</si>
  <si>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</si>
  <si>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</si>
  <si>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</si>
  <si>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</si>
  <si>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</si>
  <si>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</si>
  <si>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</si>
  <si>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</si>
  <si>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</si>
  <si>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</si>
  <si>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</si>
  <si>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</si>
  <si>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</si>
  <si>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</si>
  <si>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</si>
  <si>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</si>
  <si>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</si>
  <si>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</si>
  <si>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</si>
  <si>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</si>
  <si>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</si>
  <si>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</si>
  <si>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</si>
  <si>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</si>
  <si>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</si>
  <si>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</si>
  <si>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</si>
  <si>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</si>
  <si>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</si>
  <si>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</si>
  <si>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</si>
  <si>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</si>
  <si>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</si>
  <si>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</si>
  <si>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</si>
  <si>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</si>
  <si>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</si>
  <si>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</si>
  <si>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</si>
  <si>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</si>
  <si>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</si>
  <si>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</si>
  <si>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</si>
  <si>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</si>
  <si>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</si>
  <si>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</si>
  <si>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</si>
  <si>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</si>
  <si>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</si>
  <si>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</si>
  <si>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</si>
  <si>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</si>
  <si>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</si>
  <si>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</si>
  <si>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</si>
  <si>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</si>
  <si>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</si>
  <si>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</si>
  <si>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</si>
  <si>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</si>
  <si>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</si>
  <si>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</si>
  <si>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</si>
  <si>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</si>
  <si>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</si>
  <si>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</si>
  <si>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</si>
  <si>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</si>
  <si>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</si>
  <si>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</si>
  <si>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</si>
  <si>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</si>
  <si>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</si>
  <si>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</si>
  <si>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</si>
  <si>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</si>
  <si>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</si>
  <si>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</si>
  <si>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</si>
  <si>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</si>
  <si>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</si>
  <si>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</si>
  <si>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</si>
  <si>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</si>
  <si>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</si>
  <si>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</si>
  <si>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</si>
  <si>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</si>
  <si>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</si>
  <si>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</si>
  <si>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</si>
  <si>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</si>
  <si>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</si>
  <si>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</si>
  <si>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</si>
  <si>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</si>
  <si>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</si>
  <si>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</si>
  <si>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</si>
  <si>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</si>
  <si>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</si>
  <si>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</si>
  <si>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</si>
  <si>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</si>
  <si>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</si>
  <si>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</si>
  <si>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</si>
  <si>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</si>
  <si>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</si>
  <si>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</si>
  <si>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</si>
  <si>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</si>
  <si>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</si>
  <si>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</si>
  <si>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</si>
  <si>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</si>
  <si>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</si>
  <si>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</si>
  <si>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</si>
  <si>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</si>
  <si>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</si>
  <si>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</si>
  <si>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</si>
  <si>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</si>
  <si>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</si>
  <si>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</si>
  <si>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</si>
  <si>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</si>
  <si>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</si>
  <si>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</si>
  <si>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</si>
  <si>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</si>
  <si>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</si>
  <si>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</si>
  <si>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</si>
  <si>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</si>
  <si>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</si>
  <si>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</si>
  <si>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</si>
  <si>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</si>
  <si>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</si>
  <si>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</si>
  <si>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</si>
  <si>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</si>
  <si>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</si>
  <si>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</si>
  <si>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</si>
  <si>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</si>
  <si>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</si>
  <si>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</si>
  <si>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</si>
  <si>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</si>
  <si>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</si>
  <si>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</si>
  <si>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</si>
  <si>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</si>
  <si>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</si>
  <si>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</si>
  <si>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</si>
  <si>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</si>
  <si>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</si>
  <si>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</si>
  <si>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</si>
  <si>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</si>
  <si>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</si>
  <si>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</si>
  <si>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</si>
  <si>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</si>
  <si>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</si>
  <si>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</si>
  <si>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</si>
  <si>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</si>
  <si>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</si>
  <si>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</si>
  <si>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</si>
  <si>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</si>
  <si>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</si>
  <si>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</si>
  <si>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</si>
  <si>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</si>
  <si>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</si>
  <si>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</si>
  <si>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</si>
  <si>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</si>
  <si>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</si>
  <si>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</si>
  <si>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</si>
  <si>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</si>
  <si>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</si>
  <si>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</si>
  <si>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</si>
  <si>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</si>
  <si>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</si>
  <si>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</si>
  <si>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</si>
  <si>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</si>
  <si>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</si>
  <si>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</si>
  <si>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</si>
  <si>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</si>
  <si>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</si>
  <si>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</si>
  <si>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</si>
  <si>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</si>
  <si>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</si>
  <si>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</si>
  <si>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</si>
  <si>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</si>
  <si>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</si>
  <si>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</si>
  <si>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</si>
  <si>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</si>
  <si>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</si>
  <si>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</si>
  <si>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</si>
  <si>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</si>
  <si>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</si>
  <si>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</si>
  <si>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</si>
  <si>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</si>
  <si>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</si>
  <si>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</si>
  <si>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</si>
  <si>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</si>
  <si>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</si>
  <si>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</si>
  <si>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</si>
  <si>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</si>
  <si>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</si>
  <si>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</si>
  <si>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</si>
  <si>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</si>
  <si>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</si>
  <si>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</si>
  <si>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</si>
  <si>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</si>
  <si>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</si>
  <si>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</si>
  <si>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</si>
  <si>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</si>
  <si>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</si>
  <si>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</si>
  <si>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</si>
  <si>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</si>
  <si>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</si>
  <si>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</si>
  <si>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</si>
  <si>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</si>
  <si>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</si>
  <si>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</si>
  <si>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</si>
  <si>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</si>
  <si>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</si>
  <si>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</si>
  <si>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</si>
  <si>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</si>
  <si>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</si>
  <si>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</si>
  <si>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</si>
  <si>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</si>
  <si>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</si>
  <si>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</si>
  <si>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</si>
  <si>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</si>
  <si>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</si>
  <si>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</si>
  <si>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</si>
  <si>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</si>
  <si>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</si>
  <si>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</si>
  <si>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</si>
  <si>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</si>
  <si>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</si>
  <si>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</si>
  <si>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</si>
  <si>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</si>
  <si>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</si>
  <si>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</si>
  <si>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</si>
  <si>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</si>
  <si>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</si>
  <si>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</si>
  <si>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</si>
  <si>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</si>
  <si>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</si>
  <si>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</si>
  <si>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</si>
  <si>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</si>
  <si>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</si>
  <si>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</si>
  <si>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</si>
  <si>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</si>
  <si>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</si>
  <si>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</si>
  <si>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</si>
  <si>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</si>
  <si>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</si>
  <si>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</si>
  <si>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</si>
  <si>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</si>
  <si>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</si>
  <si>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</si>
  <si>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</si>
  <si>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</si>
  <si>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</si>
  <si>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</si>
  <si>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</si>
  <si>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</si>
  <si>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</si>
  <si>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</si>
  <si>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</si>
  <si>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</si>
  <si>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</si>
  <si>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</si>
  <si>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</si>
  <si>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</si>
  <si>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</si>
  <si>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</si>
  <si>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</si>
  <si>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</si>
  <si>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</si>
  <si>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</si>
  <si>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</si>
  <si>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</si>
  <si>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</si>
  <si>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</si>
  <si>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</si>
  <si>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</si>
  <si>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</si>
  <si>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</si>
  <si>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</si>
  <si>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</si>
  <si>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</si>
  <si>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</si>
  <si>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</si>
  <si>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</si>
  <si>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</si>
  <si>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</si>
  <si>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</si>
  <si>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</si>
  <si>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</si>
  <si>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</si>
  <si>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</si>
  <si>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</si>
  <si>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</si>
  <si>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</si>
  <si>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</si>
  <si>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</si>
  <si>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</si>
  <si>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</si>
  <si>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</si>
  <si>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</si>
  <si>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</si>
  <si>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</si>
  <si>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</si>
  <si>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</si>
  <si>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</si>
  <si>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</si>
  <si>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</si>
  <si>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</si>
  <si>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</si>
  <si>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</si>
  <si>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</si>
  <si>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</si>
  <si>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</si>
  <si>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</si>
  <si>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</si>
  <si>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</si>
  <si>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</si>
  <si>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</si>
  <si>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</si>
  <si>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</si>
  <si>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</si>
  <si>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</si>
  <si>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</si>
  <si>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</si>
  <si>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</si>
  <si>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</si>
  <si>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</si>
  <si>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</si>
  <si>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</si>
  <si>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</si>
  <si>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</si>
  <si>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</si>
  <si>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</si>
  <si>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</si>
  <si>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</si>
  <si>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</si>
  <si>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</si>
  <si>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</si>
  <si>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</si>
  <si>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</si>
  <si>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</si>
  <si>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</si>
  <si>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</si>
  <si>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</si>
  <si>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</si>
  <si>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</si>
  <si>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</si>
  <si>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</si>
  <si>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</si>
  <si>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</si>
  <si>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</si>
  <si>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</si>
  <si>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</si>
  <si>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</si>
  <si>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</si>
  <si>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</si>
  <si>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</si>
  <si>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</si>
  <si>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</si>
  <si>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</si>
  <si>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</si>
  <si>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</si>
  <si>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</si>
  <si>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</si>
  <si>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</si>
  <si>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</si>
  <si>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</si>
  <si>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</si>
  <si>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</si>
  <si>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</si>
  <si>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</si>
  <si>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</si>
  <si>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</si>
  <si>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</si>
  <si>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</si>
  <si>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</si>
  <si>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</si>
  <si>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</si>
  <si>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</si>
  <si>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</si>
  <si>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</si>
  <si>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</si>
  <si>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</si>
  <si>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</si>
  <si>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</si>
  <si>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</si>
  <si>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</si>
  <si>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</si>
  <si>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</si>
  <si>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</si>
  <si>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</si>
  <si>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</si>
  <si>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</si>
  <si>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</si>
  <si>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</si>
  <si>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</si>
  <si>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</si>
  <si>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</si>
  <si>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</si>
  <si>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</si>
  <si>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</si>
  <si>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</si>
  <si>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</si>
  <si>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</si>
  <si>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</si>
  <si>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</si>
  <si>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</si>
  <si>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</si>
  <si>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</si>
  <si>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</si>
  <si>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</si>
  <si>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</si>
  <si>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</si>
  <si>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</si>
  <si>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</si>
  <si>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</si>
  <si>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</si>
  <si>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</si>
  <si>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</si>
  <si>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</si>
  <si>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</si>
  <si>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</si>
  <si>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</si>
  <si>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</si>
  <si>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</si>
  <si>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</si>
  <si>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</si>
  <si>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</si>
  <si>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</si>
  <si>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</si>
  <si>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</si>
  <si>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</si>
  <si>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</si>
  <si>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</si>
  <si>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</si>
  <si>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</si>
  <si>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</si>
  <si>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</si>
  <si>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</si>
  <si>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</si>
  <si>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</si>
  <si>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</si>
  <si>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</si>
  <si>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</si>
  <si>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</si>
  <si>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</si>
  <si>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</si>
  <si>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</si>
  <si>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</si>
  <si>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</si>
  <si>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</si>
  <si>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</si>
  <si>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</si>
  <si>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</si>
  <si>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</si>
  <si>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</si>
  <si>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</si>
  <si>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</si>
  <si>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</si>
  <si>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</si>
  <si>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</si>
  <si>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</si>
  <si>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</si>
  <si>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</si>
  <si>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</si>
  <si>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</si>
  <si>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</si>
  <si>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</si>
  <si>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</si>
  <si>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</si>
  <si>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</si>
  <si>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</si>
  <si>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</si>
  <si>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</si>
  <si>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</si>
  <si>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</si>
  <si>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</si>
  <si>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</si>
  <si>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</si>
  <si>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</si>
  <si>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</si>
  <si>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</si>
  <si>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</si>
  <si>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</si>
  <si>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</si>
  <si>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</si>
  <si>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</si>
  <si>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</si>
  <si>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</si>
  <si>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</si>
  <si>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</si>
  <si>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</si>
  <si>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</si>
  <si>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</si>
  <si>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</si>
  <si>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</si>
  <si>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</si>
  <si>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</si>
  <si>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</si>
  <si>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</si>
  <si>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</si>
  <si>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</si>
  <si>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</si>
  <si>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</si>
  <si>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</si>
  <si>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</si>
  <si>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</si>
  <si>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</si>
  <si>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</si>
  <si>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</si>
  <si>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</si>
  <si>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</si>
  <si>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</si>
  <si>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</si>
  <si>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</si>
  <si>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</si>
  <si>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</si>
  <si>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</si>
  <si>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</si>
  <si>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</si>
  <si>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</si>
  <si>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</si>
  <si>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</si>
  <si>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</si>
  <si>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</si>
  <si>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</si>
  <si>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</si>
  <si>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</si>
  <si>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</si>
  <si>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</si>
  <si>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</si>
  <si>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</si>
  <si>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</si>
  <si>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</si>
  <si>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</si>
  <si>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</si>
  <si>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</si>
  <si>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</si>
  <si>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</si>
  <si>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</si>
  <si>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</si>
  <si>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</si>
  <si>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</si>
  <si>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</si>
  <si>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</si>
  <si>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</si>
  <si>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</si>
  <si>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</si>
  <si>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</si>
  <si>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</si>
  <si>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</si>
  <si>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</si>
  <si>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</si>
  <si>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</si>
  <si>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</si>
  <si>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</si>
  <si>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</si>
  <si>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</si>
  <si>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</si>
  <si>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</si>
  <si>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</si>
  <si>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</si>
  <si>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</si>
  <si>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</si>
  <si>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</si>
  <si>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</si>
  <si>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</si>
  <si>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</si>
  <si>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</si>
  <si>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</si>
  <si>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</si>
  <si>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</si>
  <si>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</si>
  <si>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</si>
  <si>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</si>
  <si>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</si>
  <si>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</si>
  <si>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</si>
  <si>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</si>
  <si>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</si>
  <si>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</si>
  <si>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</si>
  <si>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</si>
  <si>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</si>
  <si>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</si>
  <si>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</si>
  <si>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</si>
  <si>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</si>
  <si>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</si>
  <si>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</si>
  <si>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</si>
  <si>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</si>
  <si>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</si>
  <si>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</si>
  <si>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</si>
  <si>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</si>
  <si>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</si>
  <si>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</si>
  <si>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</si>
  <si>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</si>
  <si>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</si>
  <si>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</si>
  <si>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</si>
  <si>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</si>
  <si>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</si>
  <si>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</si>
  <si>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</si>
  <si>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</si>
  <si>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</si>
  <si>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</si>
  <si>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</si>
  <si>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</si>
  <si>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</si>
  <si>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</si>
  <si>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</si>
  <si>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</si>
  <si>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</si>
  <si>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</si>
  <si>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</si>
  <si>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</si>
  <si>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</si>
  <si>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</si>
  <si>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</si>
  <si>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</si>
  <si>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</si>
  <si>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</si>
  <si>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</si>
  <si>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</si>
  <si>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</si>
  <si>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</si>
  <si>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</si>
  <si>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</si>
  <si>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</si>
  <si>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</si>
  <si>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</si>
  <si>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</si>
  <si>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</si>
  <si>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</si>
  <si>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</si>
  <si>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</si>
  <si>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</si>
  <si>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</si>
  <si>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</si>
  <si>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</si>
  <si>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</si>
  <si>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</si>
  <si>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</si>
  <si>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</si>
  <si>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</si>
  <si>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</si>
  <si>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</si>
  <si>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</si>
  <si>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</si>
  <si>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</si>
  <si>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</si>
  <si>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</si>
  <si>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</si>
  <si>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</si>
  <si>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</si>
  <si>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</si>
  <si>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</si>
  <si>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</si>
  <si>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</si>
  <si>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</si>
  <si>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</si>
  <si>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</si>
  <si>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</si>
  <si>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</si>
  <si>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</si>
  <si>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</si>
  <si>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</si>
  <si>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</si>
  <si>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</si>
  <si>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</si>
  <si>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</si>
  <si>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</si>
  <si>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</si>
  <si>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</si>
  <si>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</si>
  <si>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</si>
  <si>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</si>
  <si>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</si>
  <si>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</si>
  <si>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</si>
  <si>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</si>
  <si>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</si>
  <si>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</si>
  <si>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</si>
  <si>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</si>
  <si>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</si>
  <si>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</si>
  <si>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</si>
  <si>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</si>
  <si>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</si>
  <si>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</si>
  <si>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</si>
  <si>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</si>
  <si>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</si>
  <si>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</si>
  <si>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</si>
  <si>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</si>
  <si>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</si>
  <si>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</si>
  <si>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</si>
  <si>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</si>
  <si>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</si>
  <si>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</si>
  <si>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</si>
  <si>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</si>
  <si>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</si>
  <si>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</si>
  <si>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</si>
  <si>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</si>
  <si>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</si>
  <si>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</si>
  <si>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</si>
  <si>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</si>
  <si>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</si>
  <si>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</si>
  <si>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</si>
  <si>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</si>
  <si>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</si>
  <si>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</si>
  <si>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</si>
  <si>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</si>
  <si>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</si>
  <si>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</si>
  <si>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</si>
  <si>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</si>
  <si>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</si>
  <si>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</si>
  <si>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</si>
  <si>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</si>
  <si>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</si>
  <si>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</si>
  <si>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</si>
  <si>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</si>
  <si>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</si>
  <si>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</si>
  <si>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</si>
  <si>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</si>
  <si>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</si>
  <si>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</si>
  <si>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</si>
  <si>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</si>
  <si>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</si>
  <si>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</si>
  <si>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</si>
  <si>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</si>
  <si>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</si>
  <si>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</si>
  <si>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</si>
  <si>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</si>
  <si>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</si>
  <si>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</si>
  <si>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</si>
  <si>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</si>
  <si>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</si>
  <si>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</si>
  <si>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</si>
  <si>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</si>
  <si>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</si>
  <si>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</si>
  <si>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</si>
  <si>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</si>
  <si>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</si>
  <si>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</si>
  <si>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</si>
  <si>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</si>
  <si>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</si>
  <si>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</si>
  <si>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</si>
  <si>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</si>
  <si>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</si>
  <si>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</si>
  <si>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</si>
  <si>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</si>
  <si>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</si>
  <si>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</si>
  <si>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</si>
  <si>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</si>
  <si>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</si>
  <si>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</si>
  <si>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</si>
  <si>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</si>
  <si>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</si>
  <si>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</si>
  <si>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</si>
  <si>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</si>
  <si>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</si>
  <si>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</si>
  <si>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</si>
  <si>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</si>
  <si>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</si>
  <si>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</si>
  <si>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</si>
  <si>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</si>
  <si>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</si>
  <si>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</si>
  <si>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</si>
  <si>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</si>
  <si>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</si>
  <si>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</si>
  <si>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</si>
  <si>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</si>
  <si>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</si>
  <si>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</si>
  <si>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</si>
  <si>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</si>
  <si>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</si>
  <si>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</si>
  <si>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</si>
  <si>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</si>
  <si>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</si>
  <si>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</si>
  <si>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</si>
  <si>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</si>
  <si>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</si>
  <si>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</si>
  <si>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</si>
  <si>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</si>
  <si>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</si>
  <si>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</si>
  <si>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</si>
  <si>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</si>
  <si>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</si>
  <si>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</si>
  <si>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</si>
  <si>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</si>
  <si>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</si>
  <si>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</si>
  <si>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</si>
  <si>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</si>
  <si>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</si>
  <si>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</si>
  <si>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</si>
  <si>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</si>
  <si>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</si>
  <si>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</si>
  <si>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</si>
  <si>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</si>
  <si>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</si>
  <si>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</si>
  <si>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</si>
  <si>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</si>
  <si>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</si>
  <si>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</si>
  <si>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</si>
  <si>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</si>
  <si>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</si>
  <si>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</si>
  <si>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</si>
  <si>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</si>
  <si>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</si>
  <si>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</si>
  <si>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</si>
  <si>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</si>
  <si>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</si>
  <si>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</si>
  <si>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</si>
  <si>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</si>
  <si>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</si>
  <si>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</si>
  <si>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</si>
  <si>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</si>
  <si>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</si>
  <si>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</si>
  <si>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</si>
  <si>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</si>
  <si>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</si>
  <si>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</si>
  <si>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</si>
  <si>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</si>
  <si>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</si>
  <si>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</si>
  <si>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</si>
  <si>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</si>
  <si>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</si>
  <si>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</si>
  <si>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</si>
  <si>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</si>
  <si>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</si>
  <si>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</si>
  <si>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</si>
  <si>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</si>
  <si>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</si>
  <si>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</si>
  <si>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</si>
  <si>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</si>
  <si>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</si>
  <si>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</si>
  <si>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</si>
  <si>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</si>
  <si>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</si>
  <si>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</si>
  <si>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</si>
  <si>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</si>
  <si>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</si>
  <si>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</si>
  <si>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</si>
  <si>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</si>
  <si>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</si>
  <si>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</si>
  <si>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</si>
  <si>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</si>
  <si>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</si>
  <si>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</si>
  <si>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</si>
  <si>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</si>
  <si>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</si>
  <si>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</si>
  <si>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</si>
  <si>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</si>
  <si>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</si>
  <si>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</si>
  <si>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</si>
  <si>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</si>
  <si>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</si>
  <si>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</si>
  <si>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</si>
  <si>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</si>
  <si>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</si>
  <si>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</si>
  <si>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</si>
  <si>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</si>
  <si>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</si>
  <si>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</si>
  <si>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</si>
  <si>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</si>
  <si>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</si>
  <si>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</si>
  <si>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</si>
  <si>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</si>
  <si>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</si>
  <si>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</si>
  <si>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</si>
  <si>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</si>
  <si>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</si>
  <si>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</si>
  <si>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</si>
  <si>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</si>
  <si>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</si>
  <si>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</si>
  <si>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</si>
  <si>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</si>
  <si>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</si>
  <si>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</si>
  <si>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</si>
  <si>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</si>
  <si>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</si>
  <si>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</si>
  <si>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</si>
  <si>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</si>
  <si>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</si>
  <si>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</si>
  <si>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</si>
  <si>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</si>
  <si>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</si>
  <si>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</si>
  <si>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</si>
  <si>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</si>
  <si>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</si>
  <si>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</si>
  <si>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</si>
  <si>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</si>
  <si>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</si>
  <si>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</si>
  <si>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</si>
  <si>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</si>
  <si>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</si>
  <si>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</si>
  <si>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</si>
  <si>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</si>
  <si>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</si>
  <si>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</si>
  <si>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</si>
  <si>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</si>
  <si>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</si>
  <si>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</si>
  <si>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</si>
  <si>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</si>
  <si>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</si>
  <si>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</si>
  <si>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</si>
  <si>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</si>
  <si>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</si>
  <si>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</si>
  <si>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</si>
  <si>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</si>
  <si>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</si>
  <si>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</si>
  <si>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</si>
  <si>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</si>
  <si>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</si>
  <si>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</si>
  <si>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</si>
  <si>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</si>
  <si>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</si>
  <si>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</si>
  <si>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</si>
  <si>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</si>
  <si>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</si>
  <si>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</si>
  <si>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</si>
  <si>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</si>
  <si>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</si>
  <si>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</si>
  <si>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</si>
  <si>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</si>
  <si>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</si>
  <si>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</si>
  <si>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</si>
  <si>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</si>
  <si>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</si>
  <si>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</si>
  <si>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</si>
  <si>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</si>
  <si>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</si>
  <si>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</si>
  <si>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</si>
  <si>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</si>
  <si>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</si>
  <si>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</si>
  <si>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</si>
  <si>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</si>
  <si>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</si>
  <si>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</si>
  <si>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</si>
  <si>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</si>
  <si>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</si>
  <si>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</si>
  <si>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</si>
  <si>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</si>
  <si>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</si>
  <si>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</si>
  <si>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</si>
  <si>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</si>
  <si>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</si>
  <si>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</si>
  <si>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</si>
  <si>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</si>
  <si>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</si>
  <si>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</si>
  <si>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</si>
  <si>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</si>
  <si>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</si>
  <si>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</si>
  <si>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</si>
  <si>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</si>
  <si>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</si>
  <si>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</si>
  <si>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</si>
  <si>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</si>
  <si>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</si>
  <si>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</si>
  <si>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</si>
  <si>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</si>
  <si>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</si>
  <si>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</si>
  <si>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</si>
  <si>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</si>
  <si>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</si>
  <si>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</si>
  <si>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</si>
  <si>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</si>
  <si>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</si>
  <si>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</si>
  <si>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</si>
  <si>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</si>
  <si>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</si>
  <si>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</si>
  <si>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</si>
  <si>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</si>
  <si>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</si>
  <si>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</si>
  <si>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</si>
  <si>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</si>
  <si>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</si>
  <si>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</si>
  <si>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</si>
  <si>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</si>
  <si>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</si>
  <si>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</si>
  <si>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</si>
  <si>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</si>
  <si>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</si>
  <si>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</si>
  <si>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</si>
  <si>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</si>
  <si>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</si>
  <si>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</si>
  <si>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</si>
  <si>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</si>
  <si>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</si>
  <si>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</si>
  <si>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</si>
  <si>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</si>
  <si>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</si>
  <si>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</si>
  <si>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</si>
  <si>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</si>
  <si>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</si>
  <si>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</si>
  <si>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</si>
  <si>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</si>
  <si>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</si>
  <si>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</si>
  <si>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</si>
  <si>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</si>
  <si>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</si>
  <si>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</si>
  <si>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</si>
  <si>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</si>
  <si>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</si>
  <si>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</si>
  <si>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</si>
  <si>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</si>
  <si>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</si>
  <si>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</si>
  <si>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</si>
  <si>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</si>
  <si>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</si>
  <si>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</si>
  <si>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</si>
  <si>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</si>
  <si>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</si>
  <si>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</si>
  <si>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</si>
  <si>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</si>
  <si>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</si>
  <si>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</si>
  <si>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</si>
  <si>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</si>
  <si>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</si>
  <si>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</si>
  <si>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</si>
  <si>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</si>
  <si>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</si>
  <si>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</si>
  <si>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</si>
  <si>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</si>
  <si>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</si>
  <si>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</si>
  <si>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</si>
  <si>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</si>
  <si>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</si>
  <si>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</si>
  <si>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</si>
  <si>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</si>
  <si>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</si>
  <si>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</si>
  <si>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</si>
  <si>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</si>
  <si>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</si>
  <si>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</si>
  <si>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</si>
  <si>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</si>
  <si>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</si>
  <si>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</si>
  <si>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</si>
  <si>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</si>
  <si>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</si>
  <si>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</si>
  <si>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</si>
  <si>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</si>
  <si>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</si>
  <si>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</si>
  <si>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</si>
  <si>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</si>
  <si>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</si>
  <si>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</si>
  <si>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</si>
  <si>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</si>
  <si>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</si>
  <si>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</si>
  <si>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</si>
  <si>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</si>
  <si>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</si>
  <si>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</si>
  <si>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</si>
  <si>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</si>
  <si>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</si>
  <si>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</si>
  <si>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</si>
  <si>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</si>
  <si>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</si>
  <si>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</si>
  <si>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</si>
  <si>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</si>
  <si>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</si>
  <si>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</si>
  <si>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</si>
  <si>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</si>
  <si>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</si>
  <si>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</si>
  <si>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</si>
  <si>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</si>
  <si>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</si>
  <si>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</si>
  <si>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</si>
  <si>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</si>
  <si>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</si>
  <si>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</si>
  <si>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</si>
  <si>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</si>
  <si>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</si>
  <si>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</si>
  <si>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</si>
  <si>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</si>
  <si>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</si>
  <si>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</si>
  <si>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</si>
  <si>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</si>
  <si>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</si>
  <si>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</si>
  <si>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</si>
  <si>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</si>
  <si>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</si>
  <si>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</si>
  <si>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</si>
  <si>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</si>
  <si>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</si>
  <si>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</si>
  <si>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</si>
  <si>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</si>
  <si>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</si>
  <si>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</si>
  <si>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</si>
  <si>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</si>
  <si>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</si>
  <si>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</si>
  <si>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</si>
  <si>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</si>
  <si>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</si>
  <si>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</si>
  <si>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</si>
  <si>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</si>
  <si>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</si>
  <si>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</si>
  <si>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</si>
  <si>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</si>
  <si>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</si>
  <si>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</si>
  <si>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</si>
  <si>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</si>
  <si>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</si>
  <si>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</si>
  <si>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</si>
  <si>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</si>
  <si>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</si>
  <si>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</si>
  <si>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</si>
  <si>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</si>
  <si>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</si>
  <si>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</si>
  <si>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</si>
  <si>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</si>
  <si>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</si>
  <si>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</si>
  <si>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</si>
  <si>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</si>
  <si>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</si>
  <si>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</si>
  <si>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</si>
  <si>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</si>
  <si>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</si>
  <si>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</si>
  <si>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</si>
  <si>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</si>
  <si>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</si>
  <si>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</si>
  <si>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</si>
  <si>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</si>
  <si>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</si>
  <si>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</si>
  <si>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</si>
  <si>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</si>
  <si>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</si>
  <si>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</si>
  <si>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</si>
  <si>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</si>
  <si>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</si>
  <si>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</si>
  <si>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</si>
  <si>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</si>
  <si>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</si>
  <si>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</si>
  <si>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</si>
  <si>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</si>
  <si>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</si>
  <si>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</si>
  <si>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</si>
  <si>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</si>
  <si>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</si>
  <si>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</si>
  <si>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</si>
  <si>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</si>
  <si>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</si>
  <si>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</si>
  <si>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</si>
  <si>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</si>
  <si>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</si>
  <si>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</si>
  <si>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</si>
  <si>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</si>
  <si>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</si>
  <si>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</si>
  <si>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</si>
  <si>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</si>
  <si>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</si>
  <si>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</si>
  <si>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</si>
  <si>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</si>
  <si>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</si>
  <si>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</si>
  <si>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</si>
  <si>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</si>
  <si>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</si>
  <si>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</si>
  <si>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</si>
  <si>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</si>
  <si>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</si>
  <si>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</si>
  <si>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</si>
  <si>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</si>
  <si>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</si>
  <si>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</si>
  <si>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</si>
  <si>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</si>
  <si>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</si>
  <si>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</si>
  <si>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</si>
  <si>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</si>
  <si>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</si>
  <si>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</si>
  <si>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</si>
  <si>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</si>
  <si>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</si>
  <si>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</si>
  <si>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</si>
  <si>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</si>
  <si>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</si>
  <si>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</si>
  <si>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</si>
  <si>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</si>
  <si>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</si>
  <si>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</si>
  <si>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</si>
  <si>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</si>
  <si>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</si>
  <si>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</si>
  <si>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</si>
  <si>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</si>
  <si>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</si>
  <si>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</si>
  <si>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</si>
  <si>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</si>
  <si>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</si>
  <si>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</si>
  <si>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</si>
  <si>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</si>
  <si>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</si>
  <si>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</si>
  <si>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</si>
  <si>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</si>
  <si>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</si>
  <si>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</si>
  <si>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</si>
  <si>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</si>
  <si>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</si>
  <si>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</si>
  <si>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</si>
  <si>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</si>
  <si>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</si>
  <si>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</si>
  <si>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</si>
  <si>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</si>
  <si>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</si>
  <si>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</si>
  <si>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</si>
  <si>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</si>
  <si>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</si>
  <si>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</si>
  <si>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</si>
  <si>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</si>
  <si>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</si>
  <si>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</si>
  <si>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</si>
  <si>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</si>
  <si>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</si>
  <si>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</si>
  <si>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</si>
  <si>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</si>
  <si>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</si>
  <si>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</si>
  <si>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</si>
  <si>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</si>
  <si>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</si>
  <si>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</si>
  <si>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</si>
  <si>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</si>
  <si>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</si>
  <si>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</si>
  <si>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</si>
  <si>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</si>
  <si>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</si>
  <si>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</si>
  <si>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</si>
  <si>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</si>
  <si>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</si>
  <si>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</si>
  <si>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</si>
  <si>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</si>
  <si>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</si>
  <si>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</si>
  <si>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</si>
  <si>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</si>
  <si>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</si>
  <si>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</si>
  <si>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</si>
  <si>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</si>
  <si>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</si>
  <si>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</si>
  <si>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</si>
  <si>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</si>
  <si>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</si>
  <si>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</si>
  <si>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</si>
  <si>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</si>
  <si>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</si>
  <si>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</si>
  <si>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</si>
  <si>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</si>
  <si>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</si>
  <si>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</si>
  <si>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</si>
  <si>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</si>
  <si>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</si>
  <si>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</si>
  <si>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</si>
  <si>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</si>
  <si>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</si>
  <si>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</si>
  <si>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</si>
  <si>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</si>
  <si>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</si>
  <si>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</si>
  <si>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</si>
  <si>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</si>
  <si>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</si>
  <si>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</si>
  <si>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</si>
  <si>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</si>
  <si>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</si>
  <si>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</si>
  <si>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</si>
  <si>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</si>
  <si>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</si>
  <si>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</si>
  <si>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</si>
  <si>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</si>
  <si>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</si>
  <si>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</si>
  <si>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</si>
  <si>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</si>
  <si>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</si>
  <si>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</si>
  <si>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</si>
  <si>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</si>
  <si>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</si>
  <si>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</si>
  <si>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</si>
  <si>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</si>
  <si>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</si>
  <si>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</si>
  <si>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</si>
  <si>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</si>
  <si>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</si>
  <si>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</si>
  <si>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</si>
  <si>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</si>
  <si>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</si>
  <si>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</si>
  <si>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</si>
  <si>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</si>
  <si>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</si>
  <si>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</si>
  <si>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</si>
  <si>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</si>
  <si>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</si>
  <si>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</si>
  <si>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</si>
  <si>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</si>
  <si>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</si>
  <si>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</si>
  <si>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</si>
  <si>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</si>
  <si>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</si>
  <si>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</si>
  <si>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</si>
  <si>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</si>
  <si>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</si>
  <si>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</si>
  <si>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</si>
  <si>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</si>
  <si>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</si>
  <si>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</si>
  <si>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</si>
  <si>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</si>
  <si>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</si>
  <si>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</si>
  <si>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</si>
  <si>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</si>
  <si>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</si>
  <si>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</si>
  <si>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</si>
  <si>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</si>
  <si>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</si>
  <si>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</si>
  <si>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</si>
  <si>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</si>
  <si>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</si>
  <si>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</si>
  <si>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</si>
  <si>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</si>
  <si>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</si>
  <si>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</si>
  <si>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</si>
  <si>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</si>
  <si>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</si>
  <si>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</si>
  <si>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</si>
  <si>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</si>
  <si>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</si>
  <si>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</si>
  <si>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</si>
  <si>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</si>
  <si>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</si>
  <si>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</si>
  <si>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</si>
  <si>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</si>
  <si>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</si>
  <si>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</si>
  <si>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</si>
  <si>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</si>
  <si>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</si>
  <si>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</si>
  <si>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</si>
  <si>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</si>
  <si>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</si>
  <si>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</si>
  <si>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</si>
  <si>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</si>
  <si>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</si>
  <si>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</si>
  <si>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</si>
  <si>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</si>
  <si>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</si>
  <si>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</si>
  <si>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</si>
  <si>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</si>
  <si>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</si>
  <si>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</si>
  <si>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</si>
  <si>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</si>
  <si>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</si>
  <si>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</si>
  <si>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</si>
  <si>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</si>
  <si>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</si>
  <si>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</si>
  <si>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</si>
  <si>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</si>
  <si>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</si>
  <si>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</si>
  <si>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</si>
  <si>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</si>
  <si>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</si>
  <si>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</si>
  <si>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</si>
  <si>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</si>
  <si>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</si>
  <si>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</si>
  <si>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</si>
  <si>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</si>
  <si>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</si>
  <si>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</si>
  <si>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</si>
  <si>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</si>
  <si>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</si>
  <si>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</si>
  <si>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</si>
  <si>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</si>
  <si>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</si>
  <si>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</si>
  <si>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</si>
  <si>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</si>
  <si>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</si>
  <si>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</si>
  <si>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</si>
  <si>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</si>
  <si>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</si>
  <si>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</si>
  <si>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</si>
  <si>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</si>
  <si>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</si>
  <si>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</si>
  <si>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</si>
  <si>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</si>
  <si>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</si>
  <si>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</si>
  <si>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</si>
  <si>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</si>
  <si>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</si>
  <si>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</si>
  <si>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</si>
  <si>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</si>
  <si>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</si>
  <si>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</si>
  <si>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</si>
  <si>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</si>
  <si>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</si>
  <si>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</si>
  <si>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</si>
  <si>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</si>
  <si>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</si>
  <si>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</si>
  <si>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</si>
  <si>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</si>
  <si>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</si>
  <si>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</si>
  <si>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</si>
  <si>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</si>
  <si>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</si>
  <si>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</si>
  <si>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</si>
  <si>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</si>
  <si>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</si>
  <si>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</si>
  <si>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</si>
  <si>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</si>
  <si>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</si>
  <si>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</si>
  <si>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</si>
  <si>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</si>
  <si>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</si>
  <si>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</si>
  <si>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</si>
  <si>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</si>
  <si>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</si>
  <si>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</si>
  <si>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</si>
  <si>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</si>
  <si>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</si>
  <si>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</si>
  <si>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</si>
  <si>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</si>
  <si>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</si>
  <si>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</si>
  <si>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</si>
  <si>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</si>
  <si>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</si>
  <si>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</si>
  <si>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</si>
  <si>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</si>
  <si>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</si>
  <si>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</si>
  <si>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</si>
  <si>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</si>
  <si>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</si>
  <si>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</si>
  <si>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</si>
  <si>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</si>
  <si>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</si>
  <si>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</si>
  <si>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</si>
  <si>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</si>
  <si>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</si>
  <si>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</si>
  <si>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</si>
  <si>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</si>
  <si>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</si>
  <si>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</si>
  <si>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</si>
  <si>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</si>
  <si>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</si>
  <si>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</si>
  <si>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</si>
  <si>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</si>
  <si>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</si>
  <si>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</si>
  <si>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</si>
  <si>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</si>
  <si>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</si>
  <si>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</si>
  <si>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</si>
  <si>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</si>
  <si>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</si>
  <si>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</si>
  <si>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</si>
  <si>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</si>
  <si>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</si>
  <si>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</si>
  <si>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</si>
  <si>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</si>
  <si>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</si>
  <si>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</si>
  <si>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</si>
  <si>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</si>
  <si>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</si>
  <si>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</si>
  <si>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</si>
  <si>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</si>
  <si>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</si>
  <si>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</si>
  <si>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</si>
  <si>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</si>
  <si>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</si>
  <si>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</si>
  <si>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</si>
  <si>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</si>
  <si>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</si>
  <si>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</si>
  <si>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</si>
  <si>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</si>
  <si>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</si>
  <si>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</si>
  <si>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</si>
  <si>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</si>
  <si>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</si>
  <si>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</si>
  <si>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</si>
  <si>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</si>
  <si>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</si>
  <si>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</si>
  <si>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</si>
  <si>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</si>
  <si>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</si>
  <si>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</si>
  <si>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</si>
  <si>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</si>
  <si>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</si>
  <si>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</si>
  <si>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</si>
  <si>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</si>
  <si>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</si>
  <si>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</si>
  <si>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</si>
  <si>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</si>
  <si>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</si>
  <si>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</si>
  <si>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</si>
  <si>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</si>
  <si>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</si>
  <si>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</si>
  <si>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</si>
  <si>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</si>
  <si>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</si>
  <si>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</si>
  <si>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</si>
  <si>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</si>
  <si>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</si>
  <si>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</si>
  <si>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</si>
  <si>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</si>
  <si>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</si>
  <si>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</si>
  <si>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</si>
  <si>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</si>
  <si>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</si>
  <si>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</si>
  <si>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</si>
  <si>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</si>
  <si>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</si>
  <si>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</si>
  <si>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</si>
  <si>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</si>
  <si>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</si>
  <si>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</si>
  <si>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</si>
  <si>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</si>
  <si>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</si>
  <si>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</si>
  <si>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</si>
  <si>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</si>
  <si>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</si>
  <si>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</si>
  <si>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</si>
  <si>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</si>
  <si>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</si>
  <si>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</si>
  <si>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</si>
  <si>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</si>
  <si>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</si>
  <si>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</si>
  <si>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</si>
  <si>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</si>
  <si>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</si>
  <si>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</si>
  <si>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</si>
  <si>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</si>
  <si>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</si>
  <si>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</si>
  <si>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</si>
  <si>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</si>
  <si>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</si>
  <si>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</si>
  <si>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</si>
  <si>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</si>
  <si>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</si>
  <si>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</si>
  <si>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</si>
  <si>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</si>
  <si>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</si>
  <si>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</si>
  <si>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</si>
  <si>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</si>
  <si>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</si>
  <si>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</si>
  <si>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</si>
  <si>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</si>
  <si>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</si>
  <si>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</si>
  <si>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</si>
  <si>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</si>
  <si>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</si>
  <si>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</si>
  <si>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</si>
  <si>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</si>
  <si>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</si>
  <si>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</si>
  <si>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</si>
  <si>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</si>
  <si>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</si>
  <si>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</si>
  <si>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</si>
  <si>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</si>
  <si>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</si>
  <si>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</si>
  <si>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</si>
  <si>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</si>
  <si>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</si>
  <si>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</si>
  <si>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</si>
  <si>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</si>
  <si>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</si>
  <si>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</si>
  <si>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</si>
  <si>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</si>
  <si>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</si>
  <si>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</si>
  <si>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</si>
  <si>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</si>
  <si>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</si>
  <si>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</si>
  <si>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</si>
  <si>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</si>
  <si>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</si>
  <si>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</si>
  <si>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</si>
  <si>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</si>
  <si>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</si>
  <si>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</si>
  <si>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</si>
  <si>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</si>
  <si>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</si>
  <si>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</si>
  <si>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</si>
  <si>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</si>
  <si>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</si>
  <si>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</si>
  <si>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</si>
  <si>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</si>
  <si>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</si>
  <si>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</si>
  <si>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</si>
  <si>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</si>
  <si>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</si>
  <si>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</si>
  <si>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</si>
  <si>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</si>
  <si>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</si>
  <si>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</si>
  <si>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</si>
  <si>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</si>
  <si>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</si>
  <si>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</si>
  <si>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</si>
  <si>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</si>
  <si>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</si>
  <si>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</si>
  <si>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</si>
  <si>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</si>
  <si>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</si>
  <si>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</si>
  <si>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</si>
  <si>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</si>
  <si>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</si>
  <si>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</si>
  <si>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</si>
  <si>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</si>
  <si>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</si>
  <si>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</si>
  <si>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</si>
  <si>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</si>
  <si>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</si>
  <si>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</si>
  <si>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</si>
  <si>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</si>
  <si>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</si>
  <si>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</si>
  <si>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</si>
  <si>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</si>
  <si>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</si>
  <si>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</si>
  <si>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</si>
  <si>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</si>
  <si>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</si>
  <si>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</si>
  <si>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</si>
  <si>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</si>
  <si>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</si>
  <si>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</si>
  <si>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</si>
  <si>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</si>
  <si>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</si>
  <si>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</si>
  <si>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</si>
  <si>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</si>
  <si>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</si>
  <si>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</si>
  <si>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</si>
  <si>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</si>
  <si>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</si>
  <si>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</si>
  <si>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</si>
  <si>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</si>
  <si>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</si>
  <si>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</si>
  <si>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</si>
  <si>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</si>
  <si>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</si>
  <si>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</si>
  <si>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</si>
  <si>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</si>
  <si>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</si>
  <si>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</si>
  <si>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</si>
  <si>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</si>
  <si>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</si>
  <si>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</si>
  <si>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</si>
  <si>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</si>
  <si>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</si>
  <si>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</si>
  <si>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</si>
  <si>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</si>
  <si>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</si>
  <si>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</si>
  <si>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</si>
  <si>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</si>
  <si>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</si>
  <si>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</si>
  <si>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</si>
  <si>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</si>
  <si>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</si>
  <si>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</si>
  <si>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</si>
  <si>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</si>
  <si>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</si>
  <si>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</si>
  <si>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</si>
  <si>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</si>
  <si>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</si>
  <si>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</si>
  <si>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</si>
  <si>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</si>
  <si>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</si>
  <si>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</si>
  <si>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</si>
  <si>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</si>
  <si>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</si>
  <si>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</si>
  <si>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</si>
  <si>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</si>
  <si>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</si>
  <si>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</si>
  <si>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</si>
  <si>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</si>
  <si>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</si>
  <si>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</si>
  <si>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</si>
  <si>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</si>
  <si>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</si>
  <si>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</si>
  <si>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</si>
  <si>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</si>
  <si>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</si>
  <si>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</si>
  <si>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</si>
  <si>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</si>
  <si>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</si>
  <si>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</si>
  <si>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</si>
  <si>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</si>
  <si>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</si>
  <si>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</si>
  <si>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</si>
  <si>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</si>
  <si>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</si>
  <si>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</si>
  <si>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</si>
  <si>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</si>
  <si>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</si>
  <si>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</si>
  <si>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</si>
  <si>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</si>
  <si>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</si>
  <si>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</si>
  <si>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</si>
  <si>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</si>
  <si>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</si>
  <si>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</si>
  <si>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</si>
  <si>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</si>
  <si>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</si>
  <si>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</si>
  <si>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</si>
  <si>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</si>
  <si>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</si>
  <si>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</si>
  <si>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</si>
  <si>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</si>
  <si>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</si>
  <si>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</si>
  <si>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</si>
  <si>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</si>
  <si>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</si>
  <si>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</si>
  <si>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</si>
  <si>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</si>
  <si>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</si>
  <si>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</si>
  <si>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</si>
  <si>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</si>
  <si>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</si>
  <si>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</si>
  <si>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</si>
  <si>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</si>
  <si>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</si>
  <si>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</si>
  <si>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</si>
  <si>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</si>
  <si>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</si>
  <si>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</si>
  <si>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</si>
  <si>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</si>
  <si>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</si>
  <si>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</si>
  <si>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</si>
  <si>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</si>
  <si>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</si>
  <si>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</si>
  <si>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</si>
  <si>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</si>
  <si>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</si>
  <si>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</si>
  <si>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</si>
  <si>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</si>
  <si>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</si>
  <si>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</si>
  <si>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</si>
  <si>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</si>
  <si>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</si>
  <si>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</si>
  <si>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</si>
  <si>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</si>
  <si>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</si>
  <si>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</si>
  <si>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</si>
  <si>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</si>
  <si>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</si>
  <si>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</si>
  <si>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</si>
  <si>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</si>
  <si>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</si>
  <si>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</si>
  <si>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</si>
  <si>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</si>
  <si>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</si>
  <si>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</si>
  <si>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</si>
  <si>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</si>
  <si>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</si>
  <si>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</si>
  <si>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</si>
  <si>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</si>
  <si>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</si>
  <si>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</si>
  <si>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</si>
  <si>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</si>
  <si>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</si>
  <si>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</si>
  <si>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</si>
  <si>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</si>
  <si>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</si>
  <si>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</si>
  <si>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</si>
  <si>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</si>
  <si>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</si>
  <si>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</si>
  <si>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</si>
  <si>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</si>
  <si>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</si>
  <si>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</si>
  <si>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</si>
  <si>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</si>
  <si>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</si>
  <si>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</si>
  <si>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</si>
  <si>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</si>
  <si>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</si>
  <si>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</si>
  <si>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</si>
  <si>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</si>
  <si>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</si>
  <si>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</si>
  <si>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</si>
  <si>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</si>
  <si>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</si>
  <si>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</si>
  <si>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</si>
  <si>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</si>
  <si>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</si>
  <si>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</si>
  <si>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</si>
  <si>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</si>
  <si>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</si>
  <si>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</si>
  <si>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</si>
  <si>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</si>
  <si>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</si>
  <si>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</si>
  <si>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</si>
  <si>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</si>
  <si>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</si>
  <si>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</si>
  <si>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</si>
  <si>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</si>
  <si>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</si>
  <si>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</si>
  <si>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</si>
  <si>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</si>
  <si>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</si>
  <si>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</si>
  <si>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</si>
  <si>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</si>
  <si>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</si>
  <si>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</si>
  <si>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</si>
  <si>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</si>
  <si>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</si>
  <si>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</si>
  <si>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</si>
  <si>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</si>
  <si>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</si>
  <si>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</si>
  <si>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</si>
  <si>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</si>
  <si>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</si>
  <si>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</si>
  <si>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</si>
  <si>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</si>
  <si>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</si>
  <si>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</si>
  <si>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</si>
  <si>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</si>
  <si>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</si>
  <si>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</si>
  <si>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</si>
  <si>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</si>
  <si>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</si>
  <si>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</si>
  <si>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</si>
  <si>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</si>
  <si>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</si>
  <si>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</si>
  <si>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</si>
  <si>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</si>
  <si>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</si>
  <si>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</si>
  <si>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</si>
  <si>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</si>
  <si>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</si>
  <si>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</si>
  <si>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</si>
  <si>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</si>
  <si>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</si>
  <si>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</si>
  <si>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</si>
  <si>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</si>
  <si>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</si>
  <si>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</si>
  <si>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</si>
  <si>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</si>
  <si>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</si>
  <si>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</si>
  <si>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</si>
  <si>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</si>
  <si>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</si>
  <si>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</si>
  <si>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</si>
  <si>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</si>
  <si>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</si>
  <si>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</si>
  <si>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</si>
  <si>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</si>
  <si>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</si>
  <si>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</si>
  <si>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</si>
  <si>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</si>
  <si>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</si>
  <si>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</si>
  <si>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</si>
  <si>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</si>
  <si>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</si>
  <si>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</si>
  <si>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</si>
  <si>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</si>
  <si>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</si>
  <si>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</si>
  <si>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</si>
  <si>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</si>
  <si>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</si>
  <si>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</si>
  <si>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</si>
  <si>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</si>
  <si>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</si>
  <si>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</si>
  <si>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</si>
  <si>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</si>
  <si>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</si>
  <si>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</si>
  <si>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</si>
  <si>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</si>
  <si>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</si>
  <si>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</si>
  <si>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</si>
  <si>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</si>
  <si>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</si>
  <si>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</si>
  <si>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</si>
  <si>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</si>
  <si>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</si>
  <si>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</si>
  <si>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</si>
  <si>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</si>
  <si>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</si>
  <si>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</si>
  <si>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</si>
  <si>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</si>
  <si>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</si>
  <si>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</si>
  <si>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</si>
  <si>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</si>
  <si>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</si>
  <si>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</si>
  <si>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</si>
  <si>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</si>
  <si>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</si>
  <si>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</si>
  <si>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</si>
  <si>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</si>
  <si>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</si>
  <si>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</si>
  <si>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</si>
  <si>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</si>
  <si>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</si>
  <si>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</si>
  <si>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</si>
  <si>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</si>
  <si>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</si>
  <si>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</si>
  <si>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</si>
  <si>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</si>
  <si>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</si>
  <si>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</si>
  <si>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</si>
  <si>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</si>
  <si>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</si>
  <si>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</si>
  <si>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</si>
  <si>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</si>
  <si>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</si>
  <si>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</si>
  <si>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</si>
  <si>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</si>
  <si>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</si>
  <si>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</si>
  <si>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</si>
  <si>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</si>
  <si>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</si>
  <si>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</si>
  <si>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</si>
  <si>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</si>
  <si>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</si>
  <si>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</si>
  <si>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</si>
  <si>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</si>
  <si>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</si>
  <si>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</si>
  <si>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</si>
  <si>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</si>
  <si>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</si>
  <si>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</si>
  <si>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</si>
  <si>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</si>
  <si>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</si>
  <si>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</si>
  <si>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</si>
  <si>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</si>
  <si>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</si>
  <si>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</si>
  <si>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</si>
  <si>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</si>
  <si>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</si>
  <si>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</si>
  <si>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</si>
  <si>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</si>
  <si>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</si>
  <si>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</si>
  <si>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</si>
  <si>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</si>
  <si>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</si>
  <si>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</si>
  <si>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</si>
  <si>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</si>
  <si>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</si>
  <si>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</si>
  <si>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</si>
  <si>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</si>
  <si>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</si>
  <si>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</si>
  <si>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</si>
  <si>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</si>
  <si>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</si>
  <si>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</si>
  <si>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</si>
  <si>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</si>
  <si>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</si>
  <si>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</si>
  <si>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</si>
  <si>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</si>
  <si>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</si>
  <si>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</si>
  <si>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</si>
  <si>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</si>
  <si>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</si>
  <si>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</si>
  <si>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</si>
  <si>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</si>
  <si>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</si>
  <si>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</si>
  <si>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</si>
  <si>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</si>
  <si>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</si>
  <si>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</si>
  <si>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</si>
  <si>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</si>
  <si>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</si>
  <si>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</si>
  <si>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</si>
  <si>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</si>
  <si>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</si>
  <si>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</si>
  <si>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</si>
  <si>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</si>
  <si>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</si>
  <si>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</si>
  <si>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</si>
  <si>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</si>
  <si>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</si>
  <si>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</si>
  <si>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</si>
  <si>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</si>
  <si>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</si>
  <si>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</si>
  <si>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</si>
  <si>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</si>
  <si>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</si>
  <si>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</si>
  <si>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</si>
  <si>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</si>
  <si>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</si>
  <si>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</si>
  <si>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</si>
  <si>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</si>
  <si>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</si>
  <si>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</si>
  <si>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</si>
  <si>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</si>
  <si>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</si>
  <si>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</si>
  <si>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</si>
  <si>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</si>
  <si>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</si>
  <si>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</si>
  <si>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</si>
  <si>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</si>
  <si>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</si>
  <si>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</si>
  <si>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</si>
  <si>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</si>
  <si>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</si>
  <si>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</si>
  <si>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</si>
  <si>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</si>
  <si>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</si>
  <si>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</si>
  <si>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</si>
  <si>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</si>
  <si>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</si>
  <si>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</si>
  <si>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</si>
  <si>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</si>
  <si>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</si>
  <si>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</si>
  <si>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</si>
  <si>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</si>
  <si>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</si>
  <si>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</si>
  <si>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</si>
  <si>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</si>
  <si>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</si>
  <si>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</si>
  <si>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</si>
  <si>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</si>
  <si>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</si>
  <si>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</si>
  <si>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</si>
  <si>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</si>
  <si>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</si>
  <si>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</si>
  <si>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</si>
  <si>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</si>
  <si>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</si>
  <si>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</si>
  <si>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</si>
  <si>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</si>
  <si>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</si>
  <si>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</si>
  <si>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</si>
  <si>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</si>
  <si>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</si>
  <si>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</si>
  <si>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</si>
  <si>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</si>
  <si>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</si>
  <si>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</si>
  <si>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</si>
  <si>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</si>
  <si>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</si>
  <si>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</si>
  <si>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</si>
  <si>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</si>
  <si>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</si>
  <si>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</si>
  <si>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</si>
  <si>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</si>
  <si>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</si>
  <si>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</si>
  <si>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</si>
  <si>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</si>
  <si>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</si>
  <si>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</si>
  <si>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</si>
  <si>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</si>
  <si>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</si>
  <si>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</si>
  <si>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</si>
  <si>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</si>
  <si>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</si>
  <si>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</si>
  <si>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</si>
  <si>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</si>
  <si>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</si>
  <si>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</si>
  <si>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</si>
  <si>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</si>
  <si>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</si>
  <si>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</si>
  <si>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</si>
  <si>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</si>
  <si>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</si>
  <si>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</si>
  <si>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</si>
  <si>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</si>
  <si>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</si>
  <si>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</si>
  <si>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</si>
  <si>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</si>
  <si>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</si>
  <si>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</si>
  <si>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</si>
  <si>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</si>
  <si>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</si>
  <si>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</si>
  <si>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</si>
  <si>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</si>
  <si>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</si>
  <si>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</si>
  <si>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</si>
  <si>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</si>
  <si>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</si>
  <si>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</si>
  <si>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</si>
  <si>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</si>
  <si>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</si>
  <si>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</si>
  <si>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</si>
  <si>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</si>
  <si>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</si>
  <si>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</si>
  <si>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</si>
  <si>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</si>
  <si>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</si>
  <si>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</si>
  <si>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</si>
  <si>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</si>
  <si>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</si>
  <si>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</si>
  <si>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</si>
  <si>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</si>
  <si>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</si>
  <si>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</si>
  <si>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</si>
  <si>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</si>
  <si>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</si>
  <si>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</si>
  <si>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</si>
  <si>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</si>
  <si>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</si>
  <si>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</si>
  <si>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</si>
  <si>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</si>
  <si>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</si>
  <si>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</si>
  <si>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</si>
  <si>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</si>
  <si>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</si>
  <si>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</si>
  <si>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</si>
  <si>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</si>
  <si>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</si>
  <si>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</si>
  <si>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</si>
  <si>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</si>
  <si>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</si>
  <si>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</si>
  <si>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</si>
  <si>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</si>
  <si>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</si>
  <si>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</si>
  <si>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</si>
  <si>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</si>
  <si>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</si>
  <si>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</si>
  <si>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</si>
  <si>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</si>
  <si>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</si>
  <si>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</si>
  <si>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</si>
  <si>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</si>
  <si>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</si>
  <si>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</si>
  <si>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</si>
  <si>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</si>
  <si>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</si>
  <si>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</si>
  <si>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</si>
  <si>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</si>
  <si>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</si>
  <si>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</si>
  <si>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</si>
  <si>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</si>
  <si>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</si>
  <si>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</si>
  <si>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</si>
  <si>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</si>
  <si>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</si>
  <si>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</si>
  <si>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</si>
  <si>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</si>
  <si>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</si>
  <si>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</si>
  <si>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</si>
  <si>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</si>
  <si>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</si>
  <si>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</si>
  <si>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</si>
  <si>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</si>
  <si>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</si>
  <si>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</si>
  <si>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</si>
  <si>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</si>
  <si>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</si>
  <si>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</si>
  <si>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</si>
  <si>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</si>
  <si>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</si>
  <si>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</si>
  <si>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</si>
  <si>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</si>
  <si>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</si>
  <si>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</si>
  <si>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</si>
  <si>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</si>
  <si>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</si>
  <si>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</si>
  <si>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</si>
  <si>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</si>
  <si>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</si>
  <si>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</si>
  <si>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</si>
  <si>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</si>
  <si>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</si>
  <si>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</si>
  <si>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</si>
  <si>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</si>
  <si>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</si>
  <si>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</si>
  <si>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</si>
  <si>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</si>
  <si>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</si>
  <si>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</si>
  <si>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</si>
  <si>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</si>
  <si>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</si>
  <si>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</si>
  <si>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</si>
  <si>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</si>
  <si>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</si>
  <si>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</si>
  <si>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</si>
  <si>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</si>
  <si>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</si>
  <si>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</si>
  <si>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</si>
  <si>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</si>
  <si>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</si>
  <si>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</si>
  <si>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</si>
  <si>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</si>
  <si>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</si>
  <si>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</si>
  <si>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</si>
  <si>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</si>
  <si>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</si>
  <si>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</si>
  <si>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</si>
  <si>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</si>
  <si>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</si>
  <si>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</si>
  <si>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</si>
  <si>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</si>
  <si>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</si>
  <si>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</si>
  <si>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</si>
  <si>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</si>
  <si>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</si>
  <si>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</si>
  <si>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</si>
  <si>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</si>
  <si>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</si>
  <si>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</si>
  <si>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</si>
  <si>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</si>
  <si>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</si>
  <si>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</si>
  <si>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</si>
  <si>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</si>
  <si>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</si>
  <si>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</si>
  <si>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</si>
  <si>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</si>
  <si>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</si>
  <si>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</si>
  <si>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</si>
  <si>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</si>
  <si>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</si>
  <si>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</si>
  <si>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</si>
  <si>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</si>
  <si>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</si>
  <si>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</si>
  <si>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</si>
  <si>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</si>
  <si>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</si>
  <si>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</si>
  <si>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</si>
  <si>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</si>
  <si>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</si>
  <si>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</si>
  <si>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</si>
  <si>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</si>
  <si>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</si>
  <si>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</si>
  <si>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</si>
  <si>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</si>
  <si>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</si>
  <si>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</si>
  <si>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</si>
  <si>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</si>
  <si>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</si>
  <si>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</si>
  <si>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</si>
  <si>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</si>
  <si>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</si>
  <si>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</si>
  <si>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</si>
  <si>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</si>
  <si>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</si>
  <si>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</si>
  <si>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</si>
  <si>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</si>
  <si>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</si>
  <si>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</si>
  <si>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</si>
  <si>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</si>
  <si>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</si>
  <si>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</si>
  <si>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</si>
  <si>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</si>
  <si>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</si>
  <si>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</si>
  <si>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</si>
  <si>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</si>
  <si>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</si>
  <si>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</si>
  <si>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</si>
  <si>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</si>
  <si>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</si>
  <si>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</si>
  <si>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</si>
  <si>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</si>
  <si>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</si>
  <si>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</si>
  <si>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</si>
  <si>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</si>
  <si>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</si>
  <si>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</si>
  <si>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</si>
  <si>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</si>
  <si>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</si>
  <si>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</si>
  <si>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</si>
  <si>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</si>
  <si>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</si>
  <si>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</si>
  <si>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</si>
  <si>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</si>
  <si>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</si>
  <si>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</si>
  <si>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</si>
  <si>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</si>
  <si>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</si>
  <si>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</si>
  <si>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</si>
  <si>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</si>
  <si>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</si>
  <si>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</si>
  <si>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</si>
  <si>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</si>
  <si>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</si>
  <si>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</si>
  <si>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</si>
  <si>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</si>
  <si>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</si>
  <si>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</si>
  <si>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</si>
  <si>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</si>
  <si>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</si>
  <si>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</si>
  <si>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</si>
  <si>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</si>
  <si>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</si>
  <si>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</si>
  <si>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</si>
  <si>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</si>
  <si>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</si>
  <si>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</si>
  <si>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</si>
  <si>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</si>
  <si>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</si>
  <si>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</si>
  <si>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</si>
  <si>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</si>
  <si>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</si>
  <si>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</si>
  <si>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</si>
  <si>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</si>
  <si>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</si>
  <si>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</si>
  <si>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</si>
  <si>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</si>
  <si>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</si>
  <si>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</si>
  <si>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</si>
  <si>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</si>
  <si>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</si>
  <si>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</si>
  <si>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</si>
  <si>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</si>
  <si>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</si>
  <si>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</si>
  <si>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</si>
  <si>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</si>
  <si>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</si>
  <si>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</si>
  <si>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</si>
  <si>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</si>
  <si>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</si>
  <si>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</si>
  <si>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</si>
  <si>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</si>
  <si>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</si>
  <si>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</si>
  <si>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</si>
  <si>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</si>
  <si>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</si>
  <si>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</si>
  <si>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</si>
  <si>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</si>
  <si>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</si>
  <si>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</si>
  <si>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</si>
  <si>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</si>
  <si>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</si>
  <si>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</si>
  <si>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</si>
  <si>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</si>
  <si>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</si>
  <si>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</si>
  <si>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</si>
  <si>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</si>
  <si>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</si>
  <si>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</si>
  <si>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</si>
  <si>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</si>
  <si>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</si>
  <si>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</si>
  <si>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</si>
  <si>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</si>
  <si>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</si>
  <si>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</si>
  <si>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</si>
  <si>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</si>
  <si>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</si>
  <si>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</si>
  <si>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</si>
  <si>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</si>
  <si>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</si>
  <si>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</si>
  <si>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</si>
  <si>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</si>
  <si>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</si>
  <si>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</si>
  <si>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</si>
  <si>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</si>
  <si>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</si>
  <si>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</si>
  <si>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</si>
  <si>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</si>
  <si>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</si>
  <si>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</si>
  <si>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</si>
  <si>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</si>
  <si>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</si>
  <si>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</si>
  <si>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</si>
  <si>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</si>
  <si>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</si>
  <si>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</si>
  <si>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</si>
  <si>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</si>
  <si>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</si>
  <si>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</si>
  <si>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</si>
  <si>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</si>
  <si>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</si>
  <si>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</si>
  <si>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</si>
  <si>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</si>
  <si>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</si>
  <si>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</si>
  <si>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</si>
  <si>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</si>
  <si>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</si>
  <si>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</si>
  <si>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</si>
  <si>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</si>
  <si>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</si>
  <si>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</si>
  <si>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</si>
  <si>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</si>
  <si>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</si>
  <si>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</si>
  <si>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</si>
  <si>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</si>
  <si>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</si>
  <si>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</si>
  <si>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</si>
  <si>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</si>
  <si>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</si>
  <si>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</si>
  <si>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</si>
  <si>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</si>
  <si>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</si>
  <si>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</si>
  <si>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</si>
  <si>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</si>
  <si>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</si>
  <si>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</si>
  <si>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</si>
  <si>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</si>
  <si>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</si>
  <si>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</si>
  <si>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</si>
  <si>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</si>
  <si>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</si>
  <si>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</si>
  <si>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</si>
  <si>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</si>
  <si>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</si>
  <si>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</si>
  <si>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</si>
  <si>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</si>
  <si>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</si>
  <si>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</si>
  <si>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</si>
  <si>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</si>
  <si>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</si>
  <si>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</si>
  <si>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</si>
  <si>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</si>
  <si>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</si>
  <si>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</si>
  <si>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</si>
  <si>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</si>
  <si>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</si>
  <si>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</si>
  <si>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</si>
  <si>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</si>
  <si>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</si>
  <si>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</si>
  <si>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</si>
  <si>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</si>
  <si>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</si>
  <si>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</si>
  <si>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</si>
  <si>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</si>
  <si>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</si>
  <si>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</si>
  <si>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</si>
  <si>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</si>
  <si>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</si>
  <si>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</si>
  <si>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</si>
  <si>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</si>
  <si>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</si>
  <si>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</si>
  <si>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</si>
  <si>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</si>
  <si>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</si>
  <si>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</si>
  <si>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</si>
  <si>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</si>
  <si>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</si>
  <si>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</si>
  <si>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</si>
  <si>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</si>
  <si>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</si>
  <si>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</si>
  <si>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</si>
  <si>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</si>
  <si>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</si>
  <si>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</si>
  <si>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</si>
  <si>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</si>
  <si>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</si>
  <si>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</si>
  <si>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</si>
  <si>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</si>
  <si>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</si>
  <si>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</si>
  <si>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</si>
  <si>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</si>
  <si>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</si>
  <si>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</si>
  <si>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</si>
  <si>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</si>
  <si>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</si>
  <si>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</si>
  <si>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</si>
  <si>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</si>
  <si>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</si>
  <si>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</si>
  <si>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</si>
  <si>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</si>
  <si>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</si>
  <si>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</si>
  <si>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</si>
  <si>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</si>
  <si>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</si>
  <si>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</si>
  <si>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</si>
  <si>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</si>
  <si>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</si>
  <si>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</si>
  <si>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</si>
  <si>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</si>
  <si>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</si>
  <si>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</si>
  <si>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</si>
  <si>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</si>
  <si>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</si>
  <si>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</si>
  <si>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</si>
  <si>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</si>
  <si>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</si>
  <si>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</si>
  <si>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</si>
  <si>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</si>
  <si>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</si>
  <si>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</si>
  <si>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</si>
  <si>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</si>
  <si>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</si>
  <si>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</si>
  <si>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</si>
  <si>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</si>
  <si>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</si>
  <si>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</si>
  <si>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</si>
  <si>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</si>
  <si>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</si>
  <si>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</si>
  <si>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</si>
  <si>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</si>
  <si>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</si>
  <si>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</si>
  <si>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</si>
  <si>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</si>
  <si>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</si>
  <si>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</si>
  <si>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</si>
  <si>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</si>
  <si>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</si>
  <si>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</si>
  <si>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</si>
  <si>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</si>
  <si>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</si>
  <si>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</si>
  <si>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</si>
  <si>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</si>
  <si>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</si>
  <si>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</si>
  <si>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</si>
  <si>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</si>
  <si>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</si>
  <si>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</si>
  <si>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</si>
  <si>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</si>
  <si>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</si>
  <si>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</si>
  <si>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</si>
  <si>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</si>
  <si>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</si>
  <si>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</si>
  <si>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</si>
  <si>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</si>
  <si>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</si>
  <si>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</si>
  <si>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</si>
  <si>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</si>
  <si>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</si>
  <si>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</si>
  <si>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</si>
  <si>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</si>
  <si>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</si>
  <si>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</si>
  <si>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</si>
  <si>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</si>
  <si>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</si>
  <si>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</si>
  <si>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</si>
  <si>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</si>
  <si>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</si>
  <si>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</si>
  <si>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</si>
  <si>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</si>
  <si>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</si>
  <si>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</si>
  <si>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</si>
  <si>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</si>
  <si>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</si>
  <si>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</si>
  <si>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</si>
  <si>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</si>
  <si>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</si>
  <si>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</si>
  <si>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</si>
  <si>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</si>
  <si>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</si>
  <si>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</si>
  <si>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</si>
  <si>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</si>
  <si>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</si>
  <si>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</si>
  <si>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</si>
  <si>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</si>
  <si>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</si>
  <si>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</si>
  <si>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</si>
  <si>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</si>
  <si>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</si>
  <si>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</si>
  <si>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</si>
  <si>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</si>
  <si>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</si>
  <si>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</si>
  <si>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</si>
  <si>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</si>
  <si>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</si>
  <si>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</si>
  <si>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</si>
  <si>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</si>
  <si>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</si>
  <si>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</si>
  <si>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</si>
  <si>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</si>
  <si>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</si>
  <si>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</si>
  <si>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</si>
  <si>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</si>
  <si>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</si>
  <si>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</si>
  <si>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</si>
  <si>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</si>
  <si>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</si>
  <si>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</si>
  <si>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</si>
  <si>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</si>
  <si>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</si>
  <si>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</si>
  <si>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</si>
  <si>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</si>
  <si>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</si>
  <si>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</si>
  <si>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</si>
  <si>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</si>
  <si>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</si>
  <si>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</si>
  <si>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</si>
  <si>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</si>
  <si>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</si>
  <si>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</si>
  <si>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</si>
  <si>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</si>
  <si>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</si>
  <si>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</si>
  <si>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</si>
  <si>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</si>
  <si>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</si>
  <si>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</si>
  <si>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</si>
  <si>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</si>
  <si>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</si>
  <si>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</si>
  <si>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</si>
  <si>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</si>
  <si>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</si>
  <si>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</si>
  <si>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</si>
  <si>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</si>
  <si>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</si>
  <si>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</si>
  <si>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</si>
  <si>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</si>
  <si>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</si>
  <si>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</si>
  <si>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</si>
  <si>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</si>
  <si>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</si>
  <si>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</si>
  <si>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</si>
  <si>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</si>
  <si>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</si>
  <si>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</si>
  <si>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</si>
  <si>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</si>
  <si>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</si>
  <si>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</si>
  <si>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</si>
  <si>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</si>
  <si>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</si>
  <si>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</si>
  <si>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</si>
  <si>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</si>
  <si>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</si>
  <si>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</si>
  <si>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</si>
  <si>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</si>
  <si>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</si>
  <si>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</si>
  <si>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</si>
  <si>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</si>
  <si>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</si>
  <si>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</si>
  <si>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</si>
  <si>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</si>
  <si>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</si>
  <si>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</si>
  <si>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</si>
  <si>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</si>
  <si>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</si>
  <si>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</si>
  <si>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</si>
  <si>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</si>
  <si>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</si>
  <si>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</si>
  <si>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</si>
  <si>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</si>
  <si>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</si>
  <si>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</si>
  <si>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</si>
  <si>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</si>
  <si>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</si>
  <si>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</si>
  <si>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</si>
  <si>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</si>
  <si>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</si>
  <si>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</si>
  <si>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</si>
  <si>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</si>
  <si>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</si>
  <si>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</si>
  <si>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</si>
  <si>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</si>
  <si>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</si>
  <si>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</si>
  <si>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</si>
  <si>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</si>
  <si>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</si>
  <si>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</si>
  <si>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</si>
  <si>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</si>
  <si>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</si>
  <si>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</si>
  <si>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</si>
  <si>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</si>
  <si>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</si>
  <si>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</si>
  <si>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</si>
  <si>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</si>
  <si>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</si>
  <si>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</si>
  <si>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</si>
  <si>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</si>
  <si>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</si>
  <si>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</si>
  <si>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</si>
  <si>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</si>
  <si>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</si>
  <si>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</si>
  <si>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</si>
  <si>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</si>
  <si>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</si>
  <si>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</si>
  <si>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</si>
  <si>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</si>
  <si>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</si>
  <si>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</si>
  <si>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</si>
  <si>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</si>
  <si>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</si>
  <si>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</si>
  <si>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</si>
  <si>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</si>
  <si>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</si>
  <si>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</si>
  <si>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</si>
  <si>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</si>
  <si>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</si>
  <si>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</si>
  <si>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</si>
  <si>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</si>
  <si>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</si>
  <si>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</si>
  <si>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</si>
  <si>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</si>
  <si>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</si>
  <si>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</si>
  <si>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</si>
  <si>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</si>
  <si>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</si>
  <si>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</si>
  <si>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</si>
  <si>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</si>
  <si>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</si>
  <si>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</si>
  <si>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</si>
  <si>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</si>
  <si>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</si>
  <si>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</si>
  <si>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</si>
  <si>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</si>
  <si>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</si>
  <si>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</si>
  <si>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</si>
  <si>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</si>
  <si>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</si>
  <si>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</si>
  <si>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</si>
  <si>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</si>
  <si>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</si>
  <si>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</si>
  <si>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</si>
  <si>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</si>
  <si>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</si>
  <si>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</si>
  <si>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</si>
  <si>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</si>
  <si>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</si>
  <si>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</si>
  <si>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</si>
  <si>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</si>
  <si>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</si>
  <si>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</si>
  <si>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</si>
  <si>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</si>
  <si>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</si>
  <si>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</si>
  <si>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</si>
  <si>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</si>
  <si>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</si>
  <si>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</si>
  <si>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</si>
  <si>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</si>
  <si>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</si>
  <si>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</si>
  <si>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</si>
  <si>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</si>
  <si>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</si>
  <si>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</si>
  <si>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</si>
  <si>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</si>
  <si>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</si>
  <si>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</si>
  <si>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</si>
  <si>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</si>
  <si>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</si>
  <si>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</si>
  <si>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</si>
  <si>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</si>
  <si>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</si>
  <si>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</si>
  <si>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</si>
  <si>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</si>
  <si>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</si>
  <si>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</si>
  <si>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</si>
  <si>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</si>
  <si>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</si>
  <si>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</si>
  <si>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</si>
  <si>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</si>
  <si>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</si>
  <si>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</si>
  <si>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</si>
  <si>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</si>
  <si>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</si>
  <si>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</si>
  <si>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</si>
  <si>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</si>
  <si>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</si>
  <si>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</si>
  <si>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</si>
  <si>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</si>
  <si>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</si>
  <si>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</si>
  <si>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</si>
  <si>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</si>
  <si>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</si>
  <si>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</si>
  <si>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</si>
  <si>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</si>
  <si>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</si>
  <si>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</si>
  <si>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</si>
  <si>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</si>
  <si>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</si>
  <si>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</si>
  <si>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</si>
  <si>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</si>
  <si>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</si>
  <si>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</si>
  <si>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</si>
  <si>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</si>
  <si>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</si>
  <si>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</si>
  <si>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</si>
  <si>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</si>
  <si>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</si>
  <si>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</si>
  <si>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</si>
  <si>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</si>
  <si>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</si>
  <si>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</si>
  <si>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</si>
  <si>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</si>
  <si>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</si>
  <si>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</si>
  <si>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</si>
  <si>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</si>
  <si>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</si>
  <si>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</si>
  <si>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</si>
  <si>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</si>
  <si>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</si>
  <si>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</si>
  <si>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</si>
  <si>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</si>
  <si>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</si>
  <si>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</si>
  <si>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</si>
  <si>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</si>
  <si>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</si>
  <si>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</si>
  <si>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</si>
  <si>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</si>
  <si>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</si>
  <si>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</si>
  <si>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</si>
  <si>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</si>
  <si>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</si>
  <si>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</si>
  <si>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</si>
  <si>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</si>
  <si>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</si>
  <si>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</si>
  <si>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</si>
  <si>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</si>
  <si>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</si>
  <si>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</si>
  <si>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</si>
  <si>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</si>
  <si>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</si>
  <si>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</si>
  <si>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</si>
  <si>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</si>
  <si>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</si>
  <si>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</si>
  <si>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</si>
  <si>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</si>
  <si>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</si>
  <si>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</si>
  <si>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</si>
  <si>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</si>
  <si>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</si>
  <si>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</si>
  <si>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</si>
  <si>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</si>
  <si>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</si>
  <si>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</si>
  <si>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</si>
  <si>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</si>
  <si>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</si>
  <si>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</si>
  <si>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</si>
  <si>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</si>
  <si>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</si>
  <si>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</si>
  <si>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</si>
  <si>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</si>
  <si>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</si>
  <si>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</si>
  <si>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</si>
  <si>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</si>
  <si>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</si>
  <si>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</si>
  <si>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</si>
  <si>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</si>
  <si>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</si>
  <si>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</si>
  <si>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</si>
  <si>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</si>
  <si>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</si>
  <si>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</si>
  <si>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</si>
  <si>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</si>
  <si>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</si>
  <si>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</si>
  <si>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</si>
  <si>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</si>
  <si>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</si>
  <si>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</si>
  <si>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</si>
  <si>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</si>
  <si>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</si>
  <si>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</si>
  <si>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</si>
  <si>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</si>
  <si>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</si>
  <si>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</si>
  <si>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</si>
  <si>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</si>
  <si>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</si>
  <si>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</si>
  <si>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</si>
  <si>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</si>
  <si>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</si>
  <si>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</si>
  <si>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</si>
  <si>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</si>
  <si>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</si>
  <si>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</si>
  <si>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</si>
  <si>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</si>
  <si>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</si>
  <si>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</si>
  <si>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</si>
  <si>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</si>
  <si>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</si>
  <si>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</si>
  <si>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</si>
  <si>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</si>
  <si>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</si>
  <si>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</si>
  <si>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</si>
  <si>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</si>
  <si>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</si>
  <si>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</si>
  <si>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</si>
  <si>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</si>
  <si>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</si>
  <si>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</si>
  <si>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</si>
  <si>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</si>
  <si>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</si>
  <si>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</si>
  <si>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</si>
  <si>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</si>
  <si>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</si>
  <si>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</si>
  <si>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</si>
  <si>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</si>
  <si>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</si>
  <si>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</si>
  <si>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</si>
  <si>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</si>
  <si>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</si>
  <si>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</si>
  <si>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</si>
  <si>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</si>
  <si>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</si>
  <si>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</si>
  <si>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</si>
  <si>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</si>
  <si>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</si>
  <si>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</si>
  <si>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</si>
  <si>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</si>
  <si>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</si>
  <si>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</si>
  <si>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</si>
  <si>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</si>
  <si>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</si>
  <si>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</si>
  <si>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</si>
  <si>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</si>
  <si>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</si>
  <si>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</si>
  <si>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</si>
  <si>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</si>
  <si>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</si>
  <si>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</si>
  <si>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</si>
  <si>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</si>
  <si>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</si>
  <si>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</si>
  <si>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</si>
  <si>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</si>
  <si>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</si>
  <si>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</si>
  <si>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</si>
  <si>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</si>
  <si>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</si>
  <si>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</si>
  <si>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</si>
  <si>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</si>
  <si>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</si>
  <si>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</si>
  <si>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</si>
  <si>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</si>
  <si>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</si>
  <si>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</si>
  <si>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</si>
  <si>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</si>
  <si>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</si>
  <si>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</si>
  <si>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</si>
  <si>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</si>
  <si>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</si>
  <si>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</si>
  <si>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</si>
  <si>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</si>
  <si>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</si>
  <si>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</si>
  <si>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</si>
  <si>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</si>
  <si>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</si>
  <si>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</si>
  <si>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</si>
  <si>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</si>
  <si>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</si>
  <si>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</si>
  <si>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</si>
  <si>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</si>
  <si>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</si>
  <si>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</si>
  <si>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</si>
  <si>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</si>
  <si>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</si>
  <si>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</si>
  <si>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</si>
  <si>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</si>
  <si>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</si>
  <si>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</si>
  <si>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</si>
  <si>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</si>
  <si>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</si>
  <si>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</si>
  <si>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</si>
  <si>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</si>
  <si>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</si>
  <si>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</si>
  <si>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</si>
  <si>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</si>
  <si>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</si>
  <si>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</si>
  <si>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</si>
  <si>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</si>
  <si>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</si>
  <si>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</si>
  <si>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</si>
  <si>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</si>
  <si>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</si>
  <si>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</si>
  <si>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</si>
  <si>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</si>
  <si>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</si>
  <si>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</si>
  <si>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</si>
  <si>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</si>
  <si>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</si>
  <si>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</si>
  <si>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</si>
  <si>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</si>
  <si>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</si>
  <si>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</si>
  <si>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</si>
  <si>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</si>
  <si>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</si>
  <si>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</si>
  <si>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</si>
  <si>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</si>
  <si>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</si>
  <si>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</si>
  <si>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</si>
  <si>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</si>
  <si>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</si>
  <si>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</si>
  <si>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</si>
  <si>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</si>
  <si>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</si>
  <si>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</si>
  <si>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</si>
  <si>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</si>
  <si>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</si>
  <si>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</si>
  <si>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</si>
  <si>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</si>
  <si>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</si>
  <si>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</si>
  <si>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</si>
  <si>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</si>
  <si>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</si>
  <si>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</si>
  <si>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</si>
  <si>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</si>
  <si>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</si>
  <si>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</si>
  <si>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</si>
  <si>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</si>
  <si>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</si>
  <si>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</si>
  <si>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</si>
  <si>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</si>
  <si>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</si>
  <si>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</si>
  <si>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</si>
  <si>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</si>
  <si>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</si>
  <si>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</si>
  <si>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</si>
  <si>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</si>
  <si>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</si>
  <si>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</si>
  <si>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</si>
  <si>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</si>
  <si>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</si>
  <si>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</si>
  <si>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</si>
  <si>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</si>
  <si>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</si>
  <si>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</si>
  <si>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</si>
  <si>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</si>
  <si>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</si>
  <si>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</si>
  <si>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</si>
  <si>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</si>
  <si>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</si>
  <si>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</si>
  <si>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</si>
  <si>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</si>
  <si>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</si>
  <si>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</si>
  <si>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</si>
  <si>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</si>
  <si>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</si>
  <si>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</si>
  <si>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</si>
  <si>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</si>
  <si>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</si>
  <si>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</si>
  <si>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</si>
  <si>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</si>
  <si>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</si>
  <si>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</si>
  <si>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</si>
  <si>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</si>
  <si>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</si>
  <si>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</si>
  <si>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</si>
  <si>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</si>
  <si>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</si>
  <si>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</si>
  <si>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</si>
  <si>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</si>
  <si>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</si>
  <si>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</si>
  <si>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</si>
  <si>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</si>
  <si>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</si>
  <si>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</si>
  <si>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</si>
  <si>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</si>
  <si>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</si>
  <si>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</si>
  <si>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</si>
  <si>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</si>
  <si>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</si>
  <si>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</si>
  <si>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</si>
  <si>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</si>
  <si>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</si>
  <si>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</si>
  <si>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</si>
  <si>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</si>
  <si>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</si>
  <si>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</si>
  <si>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</si>
  <si>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</si>
  <si>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</si>
  <si>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</si>
  <si>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</si>
  <si>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</si>
  <si>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</si>
  <si>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</si>
  <si>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</si>
  <si>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</si>
  <si>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</si>
  <si>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</si>
  <si>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</si>
  <si>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</si>
  <si>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</si>
  <si>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</si>
  <si>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</si>
  <si>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</si>
  <si>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</si>
  <si>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</si>
  <si>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</si>
  <si>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</si>
  <si>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</si>
  <si>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</si>
  <si>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</si>
  <si>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</si>
  <si>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</si>
  <si>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</si>
  <si>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</si>
  <si>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</si>
  <si>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</si>
  <si>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</si>
  <si>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</si>
  <si>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</si>
  <si>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</si>
  <si>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</si>
  <si>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</si>
  <si>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</si>
  <si>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</si>
  <si>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</si>
  <si>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</si>
  <si>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</si>
  <si>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</si>
  <si>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</si>
  <si>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</si>
  <si>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</si>
  <si>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</si>
  <si>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</si>
  <si>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</si>
  <si>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</si>
  <si>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</si>
  <si>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</si>
  <si>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</si>
  <si>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</si>
  <si>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</si>
  <si>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</si>
  <si>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</si>
  <si>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</si>
  <si>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</si>
  <si>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</si>
  <si>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</si>
  <si>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</si>
  <si>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</si>
  <si>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</si>
  <si>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</si>
  <si>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</si>
  <si>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</si>
  <si>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</si>
  <si>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</si>
  <si>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</si>
  <si>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</si>
  <si>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</si>
  <si>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</si>
  <si>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</si>
  <si>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</si>
  <si>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</si>
  <si>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</si>
  <si>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</si>
  <si>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</si>
  <si>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</si>
  <si>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</si>
  <si>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</si>
  <si>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</si>
  <si>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</si>
  <si>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</si>
  <si>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</si>
  <si>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</si>
  <si>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</si>
  <si>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</si>
  <si>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</si>
  <si>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</si>
  <si>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</si>
  <si>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</si>
  <si>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</si>
  <si>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</si>
  <si>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</si>
  <si>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</si>
  <si>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</si>
  <si>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</si>
  <si>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</si>
  <si>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</si>
  <si>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</si>
  <si>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</si>
  <si>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</si>
  <si>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</si>
  <si>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</si>
  <si>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</si>
  <si>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</si>
  <si>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</si>
  <si>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</si>
  <si>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</si>
  <si>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</si>
  <si>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</si>
  <si>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</si>
  <si>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</si>
  <si>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</si>
  <si>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</si>
  <si>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</si>
  <si>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</si>
  <si>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</si>
  <si>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</si>
  <si>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</si>
  <si>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</si>
  <si>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</si>
  <si>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</si>
  <si>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</si>
  <si>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</si>
  <si>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</si>
  <si>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</si>
  <si>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</si>
  <si>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</si>
  <si>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</si>
  <si>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</si>
  <si>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</si>
  <si>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</si>
  <si>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</si>
  <si>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</si>
  <si>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</si>
  <si>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</si>
  <si>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</si>
  <si>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</si>
  <si>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</si>
  <si>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</si>
  <si>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</si>
  <si>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</si>
  <si>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</si>
  <si>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</si>
  <si>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</si>
  <si>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</si>
  <si>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</si>
  <si>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</si>
  <si>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</si>
  <si>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</si>
  <si>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</si>
  <si>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</si>
  <si>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</si>
  <si>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</si>
  <si>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</si>
  <si>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</si>
  <si>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</si>
  <si>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</si>
  <si>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</si>
  <si>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</si>
  <si>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</si>
  <si>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</si>
  <si>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</si>
  <si>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</si>
  <si>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</si>
  <si>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</si>
  <si>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</si>
  <si>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</si>
  <si>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</si>
  <si>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</si>
  <si>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</si>
  <si>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</si>
  <si>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</si>
  <si>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</si>
  <si>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</si>
  <si>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</si>
  <si>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</si>
  <si>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</si>
  <si>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</si>
  <si>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</si>
  <si>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</si>
  <si>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</si>
  <si>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</si>
  <si>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</si>
  <si>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</si>
  <si>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</si>
  <si>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</si>
  <si>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</si>
  <si>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</si>
  <si>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</si>
  <si>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</si>
  <si>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</si>
  <si>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</si>
  <si>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</si>
  <si>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</si>
  <si>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</si>
  <si>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</si>
  <si>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</si>
  <si>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</si>
  <si>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</si>
  <si>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</si>
  <si>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</si>
  <si>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</si>
  <si>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</si>
  <si>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</si>
  <si>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</si>
  <si>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</si>
  <si>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</si>
  <si>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</si>
  <si>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</si>
  <si>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</si>
  <si>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</si>
  <si>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</si>
  <si>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</si>
  <si>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</si>
  <si>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</si>
  <si>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</si>
  <si>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</si>
  <si>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</si>
  <si>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</si>
  <si>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</si>
  <si>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</si>
  <si>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</si>
  <si>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</si>
  <si>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</si>
  <si>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</si>
  <si>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</si>
  <si>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</si>
  <si>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</si>
  <si>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</si>
  <si>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</si>
  <si>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</si>
  <si>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</si>
  <si>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</si>
  <si>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</si>
  <si>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</si>
  <si>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</si>
  <si>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</si>
  <si>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</si>
  <si>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</si>
  <si>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</si>
  <si>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</si>
  <si>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</si>
  <si>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</si>
  <si>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</si>
  <si>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</si>
  <si>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</si>
  <si>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</si>
  <si>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</si>
  <si>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</si>
  <si>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</si>
  <si>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</si>
  <si>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</si>
  <si>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</si>
  <si>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</si>
  <si>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</si>
  <si>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</si>
  <si>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</si>
  <si>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</si>
  <si>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</si>
  <si>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</si>
  <si>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</si>
  <si>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</si>
  <si>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</si>
  <si>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</si>
  <si>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</si>
  <si>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</si>
  <si>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</si>
  <si>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</si>
  <si>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</si>
  <si>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</si>
  <si>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</si>
  <si>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</si>
  <si>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</si>
  <si>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</si>
  <si>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</si>
  <si>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</si>
  <si>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</si>
  <si>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</si>
  <si>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</si>
  <si>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</si>
  <si>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</si>
  <si>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</si>
  <si>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</si>
  <si>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</si>
  <si>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</si>
  <si>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</si>
  <si>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</si>
  <si>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</si>
  <si>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</si>
  <si>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</si>
  <si>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</si>
  <si>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</si>
  <si>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</si>
  <si>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</si>
  <si>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</si>
  <si>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</si>
  <si>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</si>
  <si>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</si>
  <si>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</si>
  <si>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</si>
  <si>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</si>
  <si>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</si>
  <si>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</si>
  <si>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</si>
  <si>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</si>
  <si>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</si>
  <si>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</si>
  <si>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</si>
  <si>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</si>
  <si>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</si>
  <si>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</si>
  <si>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</si>
  <si>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</si>
  <si>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</si>
  <si>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</si>
  <si>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</si>
  <si>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</si>
  <si>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</si>
  <si>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</si>
  <si>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</si>
  <si>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</si>
  <si>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</si>
  <si>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</si>
  <si>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</si>
  <si>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</si>
  <si>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</si>
  <si>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</si>
  <si>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</si>
  <si>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</si>
  <si>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</si>
  <si>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</si>
  <si>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</si>
  <si>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</si>
  <si>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</si>
  <si>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</si>
  <si>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</si>
  <si>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</si>
  <si>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</si>
  <si>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</si>
  <si>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</si>
  <si>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</si>
  <si>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</si>
  <si>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</si>
  <si>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</si>
  <si>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</si>
  <si>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</si>
  <si>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</si>
  <si>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</si>
  <si>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</si>
  <si>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</si>
  <si>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</si>
  <si>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</si>
  <si>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</si>
  <si>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</si>
  <si>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</si>
  <si>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</si>
  <si>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</si>
  <si>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</si>
  <si>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</si>
  <si>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</si>
  <si>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</si>
  <si>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</si>
  <si>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</si>
  <si>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</si>
  <si>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</si>
  <si>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</si>
  <si>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</si>
  <si>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</si>
  <si>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</si>
  <si>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</si>
  <si>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</si>
  <si>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</si>
  <si>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</si>
  <si>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</si>
  <si>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</si>
  <si>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</si>
  <si>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</si>
  <si>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</si>
  <si>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</si>
  <si>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</si>
  <si>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</si>
  <si>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</si>
  <si>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</si>
  <si>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</si>
  <si>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</si>
  <si>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</si>
  <si>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</si>
  <si>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</si>
  <si>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</si>
  <si>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</si>
  <si>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</si>
  <si>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</si>
  <si>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</si>
  <si>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</si>
  <si>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</si>
  <si>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</si>
  <si>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</si>
  <si>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</si>
  <si>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</si>
  <si>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</si>
  <si>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</si>
  <si>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</si>
  <si>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</si>
  <si>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</si>
  <si>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</si>
  <si>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</si>
  <si>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</si>
  <si>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</si>
  <si>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</si>
  <si>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</si>
  <si>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</si>
  <si>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</si>
  <si>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</si>
  <si>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</si>
  <si>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</si>
  <si>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</si>
  <si>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</si>
  <si>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</si>
  <si>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</si>
  <si>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</si>
  <si>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</si>
  <si>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</si>
  <si>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</si>
  <si>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</si>
  <si>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</si>
  <si>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</si>
  <si>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</si>
  <si>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</si>
  <si>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</si>
  <si>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</si>
  <si>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</si>
  <si>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</si>
  <si>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</si>
  <si>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</si>
  <si>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</si>
  <si>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</si>
  <si>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</si>
  <si>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</si>
  <si>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</si>
  <si>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</si>
  <si>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</si>
  <si>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</si>
  <si>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</si>
  <si>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</si>
  <si>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</si>
  <si>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</si>
  <si>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</si>
  <si>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</si>
  <si>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</si>
  <si>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</si>
  <si>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</si>
  <si>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</si>
  <si>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</si>
  <si>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</si>
  <si>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</si>
  <si>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</si>
  <si>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</si>
  <si>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</si>
  <si>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</si>
  <si>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</si>
  <si>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</si>
  <si>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</si>
  <si>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</si>
  <si>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</si>
  <si>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</si>
  <si>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</si>
  <si>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</si>
  <si>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</si>
  <si>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</si>
  <si>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</si>
  <si>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</si>
  <si>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</si>
  <si>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</si>
  <si>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</si>
  <si>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</si>
  <si>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</si>
  <si>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</si>
  <si>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</si>
  <si>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</si>
  <si>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</si>
  <si>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</si>
  <si>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</si>
  <si>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</si>
  <si>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</si>
  <si>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</si>
  <si>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</si>
  <si>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</si>
  <si>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</si>
  <si>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</si>
  <si>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</si>
  <si>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</si>
  <si>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</si>
  <si>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</si>
  <si>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</si>
  <si>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</si>
  <si>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</si>
  <si>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</si>
  <si>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</si>
  <si>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</si>
  <si>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</si>
  <si>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</si>
  <si>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</si>
  <si>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</si>
  <si>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</si>
  <si>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</si>
  <si>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</si>
  <si>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</si>
  <si>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</si>
  <si>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</si>
  <si>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</si>
  <si>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</si>
  <si>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</si>
  <si>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</si>
  <si>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</si>
  <si>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</si>
  <si>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</si>
  <si>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</si>
  <si>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</si>
  <si>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</si>
  <si>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</si>
  <si>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</si>
  <si>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</si>
  <si>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</si>
  <si>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</si>
  <si>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</si>
  <si>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</si>
  <si>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</si>
  <si>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</si>
  <si>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</si>
  <si>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</si>
  <si>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</si>
  <si>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</si>
  <si>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</si>
  <si>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</si>
  <si>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</si>
  <si>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</si>
  <si>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</si>
  <si>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</si>
  <si>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</si>
  <si>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</si>
  <si>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</si>
  <si>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</si>
  <si>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</si>
  <si>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</si>
  <si>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</si>
  <si>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</si>
  <si>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</si>
  <si>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</si>
  <si>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</si>
  <si>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</si>
  <si>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</si>
  <si>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</si>
  <si>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</si>
  <si>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</si>
  <si>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</si>
  <si>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</si>
  <si>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</si>
  <si>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</si>
  <si>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</si>
  <si>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</si>
  <si>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</si>
  <si>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</si>
  <si>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</si>
  <si>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</si>
  <si>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</si>
  <si>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</si>
  <si>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</si>
  <si>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</si>
  <si>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</si>
  <si>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</si>
  <si>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</si>
  <si>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</si>
  <si>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</si>
  <si>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</si>
  <si>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</si>
  <si>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</si>
  <si>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</si>
  <si>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</si>
  <si>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</si>
  <si>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</si>
  <si>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</si>
  <si>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</si>
  <si>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</si>
  <si>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</si>
  <si>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</si>
  <si>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</si>
  <si>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</si>
  <si>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</si>
  <si>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</si>
  <si>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</si>
  <si>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</si>
  <si>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</si>
  <si>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</si>
  <si>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</si>
  <si>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</si>
  <si>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</si>
  <si>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</si>
  <si>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</si>
  <si>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</si>
  <si>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</si>
  <si>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</si>
  <si>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</si>
  <si>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</si>
  <si>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</si>
  <si>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</si>
  <si>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</si>
  <si>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</si>
  <si>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</si>
  <si>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</si>
  <si>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</si>
  <si>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</si>
  <si>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</si>
  <si>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</si>
  <si>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</si>
  <si>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</si>
  <si>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</si>
  <si>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</si>
  <si>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</si>
  <si>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</si>
  <si>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</si>
  <si>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</si>
  <si>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</si>
  <si>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</si>
  <si>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</si>
  <si>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</si>
  <si>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</si>
  <si>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</si>
  <si>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</si>
  <si>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</si>
  <si>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</si>
  <si>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</si>
  <si>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</si>
  <si>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</si>
  <si>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</si>
  <si>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</si>
  <si>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</si>
  <si>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</si>
  <si>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</si>
  <si>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</si>
  <si>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</si>
  <si>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</si>
  <si>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</si>
  <si>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</si>
  <si>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</si>
  <si>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</si>
  <si>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</si>
  <si>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</si>
  <si>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</si>
  <si>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</si>
  <si>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</si>
  <si>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</si>
  <si>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</si>
  <si>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</si>
  <si>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</si>
  <si>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</si>
  <si>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</si>
  <si>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</si>
  <si>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</si>
  <si>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</si>
  <si>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</si>
  <si>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</si>
  <si>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</si>
  <si>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</si>
  <si>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</si>
  <si>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</si>
  <si>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</si>
  <si>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</si>
  <si>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</si>
  <si>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</si>
  <si>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</si>
  <si>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</si>
  <si>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</si>
  <si>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</si>
  <si>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</si>
  <si>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</si>
  <si>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</si>
  <si>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</si>
  <si>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</si>
  <si>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</si>
  <si>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</si>
  <si>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</si>
  <si>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</si>
  <si>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</si>
  <si>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</si>
  <si>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</si>
  <si>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</si>
  <si>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</si>
  <si>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</si>
  <si>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</si>
  <si>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</si>
  <si>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</si>
  <si>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</si>
  <si>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</si>
  <si>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</si>
  <si>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</si>
  <si>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</si>
  <si>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</si>
  <si>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</si>
  <si>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</si>
  <si>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</si>
  <si>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</si>
  <si>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</si>
  <si>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</si>
  <si>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</si>
  <si>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</si>
  <si>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</si>
  <si>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</si>
  <si>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</si>
  <si>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</si>
  <si>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</si>
  <si>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</si>
  <si>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</si>
  <si>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</si>
  <si>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</si>
  <si>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</si>
  <si>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</si>
  <si>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</si>
  <si>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</si>
  <si>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</si>
  <si>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</si>
  <si>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</si>
  <si>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</si>
  <si>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</si>
  <si>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</si>
  <si>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</si>
  <si>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</si>
  <si>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</si>
  <si>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</si>
  <si>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</si>
  <si>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</si>
  <si>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</si>
  <si>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</si>
  <si>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</si>
  <si>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</si>
  <si>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</si>
  <si>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</si>
  <si>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</si>
  <si>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</si>
  <si>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</si>
  <si>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</si>
  <si>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</si>
  <si>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</si>
  <si>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</si>
  <si>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</si>
  <si>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</si>
  <si>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</si>
  <si>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</si>
  <si>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</si>
  <si>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</si>
  <si>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</si>
  <si>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</si>
  <si>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</si>
  <si>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</si>
  <si>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</si>
  <si>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</si>
  <si>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</si>
  <si>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</si>
  <si>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</si>
  <si>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</si>
  <si>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</si>
  <si>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</si>
  <si>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</si>
  <si>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</si>
  <si>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</si>
  <si>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</si>
  <si>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</si>
  <si>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</si>
  <si>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</si>
  <si>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</si>
  <si>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</si>
  <si>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</si>
  <si>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</si>
  <si>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</si>
  <si>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</si>
  <si>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</si>
  <si>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</si>
  <si>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</si>
  <si>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</si>
  <si>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</si>
  <si>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</si>
  <si>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</si>
  <si>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</si>
  <si>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</si>
  <si>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</si>
  <si>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</si>
  <si>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</si>
  <si>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</si>
  <si>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</si>
  <si>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</si>
  <si>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</si>
  <si>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</si>
  <si>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</si>
  <si>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</si>
  <si>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</si>
  <si>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</si>
  <si>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</si>
  <si>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</si>
  <si>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</si>
  <si>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</si>
  <si>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</si>
  <si>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</si>
  <si>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</si>
  <si>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</si>
  <si>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</si>
  <si>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</si>
  <si>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</si>
  <si>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</si>
  <si>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</si>
  <si>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</si>
  <si>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</si>
  <si>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</si>
  <si>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</si>
  <si>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</si>
  <si>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</si>
  <si>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</si>
  <si>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</si>
  <si>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</si>
  <si>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</si>
  <si>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</si>
  <si>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</si>
  <si>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</si>
  <si>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</si>
  <si>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</si>
  <si>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</si>
  <si>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</si>
  <si>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</si>
  <si>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</si>
  <si>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</si>
  <si>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</si>
  <si>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</si>
  <si>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</si>
  <si>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</si>
  <si>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</si>
  <si>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</si>
  <si>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</si>
  <si>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</si>
  <si>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</si>
  <si>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</si>
  <si>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</si>
  <si>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</si>
  <si>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</si>
  <si>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</si>
  <si>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</si>
  <si>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</si>
  <si>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</si>
  <si>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</si>
  <si>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</si>
  <si>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</si>
  <si>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</si>
  <si>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</si>
  <si>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</si>
  <si>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</si>
  <si>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</si>
  <si>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</si>
  <si>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</si>
  <si>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</si>
  <si>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</si>
  <si>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</si>
  <si>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</si>
  <si>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</si>
  <si>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</si>
  <si>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</si>
  <si>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</si>
  <si>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</si>
  <si>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</si>
  <si>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</si>
  <si>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</si>
  <si>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</si>
  <si>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</si>
  <si>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</si>
  <si>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</si>
  <si>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</si>
  <si>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</si>
  <si>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</si>
  <si>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</si>
  <si>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</si>
  <si>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</si>
  <si>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</si>
  <si>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</si>
  <si>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</si>
  <si>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</si>
  <si>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</si>
  <si>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</si>
  <si>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</si>
  <si>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</si>
  <si>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</si>
  <si>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</si>
  <si>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</si>
  <si>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</si>
  <si>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</si>
  <si>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</si>
  <si>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</si>
  <si>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</si>
  <si>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</si>
  <si>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</si>
  <si>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</si>
  <si>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</si>
  <si>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</si>
  <si>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</si>
  <si>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</si>
  <si>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</si>
  <si>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</si>
  <si>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</si>
  <si>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</si>
  <si>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</si>
  <si>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</si>
  <si>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</si>
  <si>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</si>
  <si>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</si>
  <si>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</si>
  <si>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</si>
  <si>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</si>
  <si>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</si>
  <si>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</si>
  <si>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</si>
  <si>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</si>
  <si>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</si>
  <si>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</si>
  <si>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</si>
  <si>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</si>
  <si>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</si>
  <si>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</si>
  <si>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</si>
  <si>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</si>
  <si>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</si>
  <si>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</si>
  <si>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</si>
  <si>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</si>
  <si>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</si>
  <si>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</si>
  <si>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</si>
  <si>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</si>
  <si>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</si>
  <si>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</si>
  <si>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</si>
  <si>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</si>
  <si>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</si>
  <si>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</si>
  <si>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</si>
  <si>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</si>
  <si>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</si>
  <si>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</si>
  <si>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</si>
  <si>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</si>
  <si>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</si>
  <si>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</si>
  <si>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</si>
  <si>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</si>
  <si>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</si>
  <si>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</si>
  <si>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</si>
  <si>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</si>
  <si>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</si>
  <si>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</si>
  <si>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</si>
  <si>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</si>
  <si>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</si>
  <si>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</si>
  <si>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</si>
  <si>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</si>
  <si>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</si>
  <si>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</si>
  <si>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</si>
  <si>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</si>
  <si>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</si>
  <si>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</si>
  <si>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</si>
  <si>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</si>
  <si>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</si>
  <si>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</si>
  <si>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</si>
  <si>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</si>
  <si>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</si>
  <si>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</si>
  <si>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</si>
  <si>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</si>
  <si>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</si>
  <si>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</si>
  <si>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</si>
  <si>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</si>
  <si>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</si>
  <si>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</si>
  <si>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</si>
  <si>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</si>
  <si>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</si>
  <si>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</si>
  <si>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</si>
  <si>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</si>
  <si>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</si>
  <si>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</si>
  <si>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</si>
  <si>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</si>
  <si>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</si>
  <si>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</si>
  <si>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</si>
  <si>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</si>
  <si>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</si>
  <si>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</si>
  <si>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</si>
  <si>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</si>
  <si>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</si>
  <si>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</si>
  <si>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</si>
  <si>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</si>
  <si>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</si>
  <si>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</si>
  <si>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</si>
  <si>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</si>
  <si>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</si>
  <si>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</si>
  <si>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</si>
  <si>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</si>
  <si>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</si>
  <si>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</si>
  <si>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</si>
  <si>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</si>
  <si>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</si>
  <si>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</si>
  <si>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</si>
  <si>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</si>
  <si>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</si>
  <si>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</si>
  <si>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</si>
  <si>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</si>
  <si>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</si>
  <si>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</si>
  <si>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</si>
  <si>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</si>
  <si>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</si>
  <si>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</si>
  <si>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</si>
  <si>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</si>
  <si>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</si>
  <si>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</si>
  <si>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</si>
  <si>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</si>
  <si>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</si>
  <si>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</si>
  <si>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</si>
  <si>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</si>
  <si>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</si>
  <si>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</si>
  <si>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</si>
  <si>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</si>
  <si>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</si>
  <si>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</si>
  <si>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</si>
  <si>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</si>
  <si>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</si>
  <si>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</si>
  <si>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</si>
  <si>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</si>
  <si>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</si>
  <si>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</si>
  <si>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</si>
  <si>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</si>
  <si>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</si>
  <si>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</si>
  <si>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</si>
  <si>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</si>
  <si>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</si>
  <si>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</si>
  <si>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</si>
  <si>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</si>
  <si>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</si>
  <si>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</si>
  <si>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</si>
  <si>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</si>
  <si>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</si>
  <si>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</si>
  <si>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</si>
  <si>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</si>
  <si>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</si>
  <si>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</si>
  <si>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</si>
  <si>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</si>
  <si>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</si>
  <si>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</si>
  <si>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</si>
  <si>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</si>
  <si>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</si>
  <si>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</si>
  <si>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</si>
  <si>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</si>
  <si>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</si>
  <si>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</si>
  <si>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</si>
  <si>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</si>
  <si>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</si>
  <si>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</si>
  <si>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</si>
  <si>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</si>
  <si>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</si>
  <si>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</si>
  <si>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</si>
  <si>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</si>
  <si>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</si>
  <si>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</si>
  <si>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</si>
  <si>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</si>
  <si>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</si>
  <si>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</si>
  <si>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</si>
  <si>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</si>
  <si>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</si>
  <si>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</si>
  <si>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</si>
  <si>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</si>
  <si>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</si>
  <si>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</si>
  <si>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</si>
  <si>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</si>
  <si>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</si>
  <si>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</si>
  <si>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</si>
  <si>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</si>
  <si>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</si>
  <si>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</si>
  <si>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</si>
  <si>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</si>
  <si>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</si>
  <si>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</si>
  <si>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</si>
  <si>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</si>
  <si>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</si>
  <si>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</si>
  <si>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</si>
  <si>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</si>
  <si>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</si>
  <si>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</si>
  <si>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</si>
  <si>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</si>
  <si>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</si>
  <si>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</si>
  <si>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</si>
  <si>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</si>
  <si>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</si>
  <si>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</si>
  <si>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</si>
  <si>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</si>
  <si>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</si>
  <si>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</si>
  <si>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</si>
  <si>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</si>
  <si>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</si>
  <si>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</si>
  <si>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</si>
  <si>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</si>
  <si>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</si>
  <si>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</si>
  <si>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</si>
  <si>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</si>
  <si>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</si>
  <si>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</si>
  <si>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</si>
  <si>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</si>
  <si>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</si>
  <si>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</si>
  <si>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</si>
  <si>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</si>
  <si>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</si>
  <si>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</si>
  <si>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</si>
  <si>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</si>
  <si>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</si>
  <si>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</si>
  <si>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</si>
  <si>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</si>
  <si>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</si>
  <si>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</si>
  <si>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</si>
  <si>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</si>
  <si>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</si>
  <si>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</si>
  <si>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</si>
  <si>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</si>
  <si>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</si>
  <si>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</si>
  <si>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</si>
  <si>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</si>
  <si>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</si>
  <si>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</si>
  <si>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</si>
  <si>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</si>
  <si>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</si>
  <si>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</si>
  <si>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</si>
  <si>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</si>
  <si>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</si>
  <si>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</si>
  <si>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</si>
  <si>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</si>
  <si>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</si>
  <si>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</si>
  <si>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</si>
  <si>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</si>
  <si>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</si>
  <si>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</si>
  <si>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</si>
  <si>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</si>
  <si>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</si>
  <si>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</si>
  <si>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</si>
  <si>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</si>
  <si>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</si>
  <si>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</si>
  <si>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</si>
  <si>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</si>
  <si>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</si>
  <si>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</si>
  <si>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</si>
  <si>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</si>
  <si>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</si>
  <si>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</si>
  <si>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</si>
  <si>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</si>
  <si>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</si>
  <si>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</si>
  <si>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</si>
  <si>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</si>
  <si>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</si>
  <si>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</si>
  <si>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</si>
  <si>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</si>
  <si>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</si>
  <si>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</si>
  <si>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</si>
  <si>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</si>
  <si>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</si>
  <si>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</si>
  <si>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</si>
  <si>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</si>
  <si>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</si>
  <si>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</si>
  <si>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</si>
  <si>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</si>
  <si>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</si>
  <si>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</si>
  <si>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</si>
  <si>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</si>
  <si>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</si>
  <si>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</si>
  <si>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</si>
  <si>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</si>
  <si>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</si>
  <si>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</si>
  <si>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</si>
  <si>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</si>
  <si>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</si>
  <si>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</si>
  <si>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</si>
  <si>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</si>
  <si>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</si>
  <si>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</si>
  <si>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</si>
  <si>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</si>
  <si>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</si>
  <si>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</si>
  <si>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</si>
  <si>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</si>
  <si>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</si>
  <si>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</si>
  <si>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</si>
  <si>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</si>
  <si>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</si>
  <si>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</si>
  <si>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</si>
  <si>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</si>
  <si>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</si>
  <si>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</si>
  <si>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</si>
  <si>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</si>
  <si>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</si>
  <si>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</si>
  <si>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</si>
  <si>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</si>
  <si>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</si>
  <si>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</si>
  <si>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</si>
  <si>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</si>
  <si>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</si>
  <si>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</si>
  <si>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</si>
  <si>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</si>
  <si>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</si>
  <si>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</si>
  <si>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</si>
  <si>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</si>
  <si>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</si>
  <si>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</si>
  <si>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</si>
  <si>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</si>
  <si>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</si>
  <si>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</si>
  <si>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</si>
  <si>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</si>
  <si>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</si>
  <si>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</si>
  <si>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</si>
  <si>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</si>
  <si>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</si>
  <si>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</si>
  <si>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</si>
  <si>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</si>
  <si>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</si>
  <si>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</si>
  <si>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</si>
  <si>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</si>
  <si>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</si>
  <si>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</si>
  <si>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</si>
  <si>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</si>
  <si>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</si>
  <si>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</si>
  <si>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</si>
  <si>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</si>
  <si>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</si>
  <si>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</si>
  <si>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</si>
  <si>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</si>
  <si>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</si>
  <si>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</si>
  <si>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</si>
  <si>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</si>
  <si>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</si>
  <si>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</si>
  <si>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</si>
  <si>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</si>
  <si>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</si>
  <si>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</si>
  <si>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</si>
  <si>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</si>
  <si>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</si>
  <si>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</si>
  <si>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</si>
  <si>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</si>
  <si>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</si>
  <si>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</si>
  <si>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</si>
  <si>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</si>
  <si>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</si>
  <si>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</si>
  <si>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</si>
  <si>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</si>
  <si>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</si>
  <si>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</si>
  <si>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</si>
  <si>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</si>
  <si>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</si>
  <si>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</si>
  <si>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</si>
  <si>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</si>
  <si>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</si>
  <si>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</si>
  <si>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</si>
  <si>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</si>
  <si>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</si>
  <si>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</si>
  <si>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</si>
  <si>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</si>
  <si>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</si>
  <si>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</si>
  <si>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</si>
  <si>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</si>
  <si>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</si>
  <si>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</si>
  <si>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</si>
  <si>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</si>
  <si>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</si>
  <si>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</si>
  <si>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</si>
  <si>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</si>
  <si>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</si>
  <si>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</si>
  <si>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</si>
  <si>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</si>
  <si>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</si>
  <si>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</si>
  <si>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</si>
  <si>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</si>
  <si>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</si>
  <si>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</si>
  <si>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</si>
  <si>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</si>
  <si>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</si>
  <si>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</si>
  <si>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</si>
  <si>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</si>
  <si>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</si>
  <si>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</si>
  <si>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</si>
  <si>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</si>
  <si>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</si>
  <si>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</si>
  <si>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</si>
  <si>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</si>
  <si>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</si>
  <si>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</si>
  <si>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</si>
  <si>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</si>
  <si>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</si>
  <si>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</si>
  <si>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</si>
  <si>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</si>
  <si>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</si>
  <si>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</si>
  <si>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</si>
  <si>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</si>
  <si>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</si>
  <si>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</si>
  <si>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</si>
  <si>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</si>
  <si>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</si>
  <si>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</si>
  <si>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</si>
  <si>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</si>
  <si>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</si>
  <si>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</si>
  <si>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</si>
  <si>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</si>
  <si>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</si>
  <si>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</si>
  <si>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</si>
  <si>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</si>
  <si>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</si>
  <si>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</si>
  <si>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</si>
  <si>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</si>
  <si>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</si>
  <si>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</si>
  <si>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</si>
  <si>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</si>
  <si>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</si>
  <si>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</si>
  <si>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</si>
  <si>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</si>
  <si>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</si>
  <si>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</si>
  <si>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</si>
  <si>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</si>
  <si>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</si>
  <si>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</si>
  <si>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</si>
  <si>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</si>
  <si>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</si>
  <si>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</si>
  <si>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</si>
  <si>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</si>
  <si>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</si>
  <si>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</si>
  <si>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</si>
  <si>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</si>
  <si>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</si>
  <si>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</si>
  <si>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</si>
  <si>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</si>
  <si>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</si>
  <si>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</si>
  <si>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</si>
  <si>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</si>
  <si>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</si>
  <si>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</si>
  <si>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</si>
  <si>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</si>
  <si>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</si>
  <si>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</si>
  <si>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</si>
  <si>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</si>
  <si>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</si>
  <si>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</si>
  <si>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</si>
  <si>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</si>
  <si>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</si>
  <si>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</si>
  <si>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</si>
  <si>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</si>
  <si>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</si>
  <si>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</si>
  <si>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</si>
  <si>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</si>
  <si>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</si>
  <si>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</si>
  <si>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</si>
  <si>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</si>
  <si>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</si>
  <si>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</si>
  <si>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</si>
  <si>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</si>
  <si>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</si>
  <si>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</si>
  <si>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</si>
  <si>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</si>
  <si>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</si>
  <si>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</si>
  <si>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</si>
  <si>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</si>
  <si>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</si>
  <si>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</si>
  <si>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</si>
  <si>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</si>
  <si>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</si>
  <si>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</si>
  <si>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</si>
  <si>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</si>
  <si>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</si>
  <si>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</si>
  <si>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</si>
  <si>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</si>
  <si>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</si>
  <si>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</si>
  <si>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</si>
  <si>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</si>
  <si>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</si>
  <si>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</si>
  <si>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</si>
  <si>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</si>
  <si>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</si>
  <si>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</si>
  <si>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</si>
  <si>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</si>
  <si>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</si>
  <si>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</si>
  <si>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</si>
  <si>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</si>
  <si>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</si>
  <si>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</si>
  <si>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</si>
  <si>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</si>
  <si>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</si>
  <si>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</si>
  <si>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</si>
  <si>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</si>
  <si>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</si>
  <si>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</si>
  <si>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</si>
  <si>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</si>
  <si>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</si>
  <si>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</si>
  <si>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</si>
  <si>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</si>
  <si>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</si>
  <si>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</si>
  <si>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</si>
  <si>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</si>
  <si>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</si>
  <si>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</si>
  <si>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</si>
  <si>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</si>
  <si>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</si>
  <si>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</si>
  <si>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</si>
  <si>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</si>
  <si>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</si>
  <si>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</si>
  <si>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</si>
  <si>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</si>
  <si>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</si>
  <si>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</si>
  <si>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</si>
  <si>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</si>
  <si>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</si>
  <si>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</si>
  <si>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</si>
  <si>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</si>
  <si>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</si>
  <si>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</si>
  <si>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</si>
  <si>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</si>
  <si>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</si>
  <si>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</si>
  <si>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</si>
  <si>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</si>
  <si>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</si>
  <si>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</si>
  <si>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</si>
  <si>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</si>
  <si>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</si>
  <si>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</si>
  <si>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</si>
  <si>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</si>
  <si>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</si>
  <si>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</si>
  <si>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</si>
  <si>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</si>
  <si>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</si>
  <si>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</si>
  <si>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</si>
  <si>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</si>
  <si>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</si>
  <si>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</si>
  <si>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</si>
  <si>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</si>
  <si>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</si>
  <si>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</si>
  <si>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</si>
  <si>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</si>
  <si>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</si>
  <si>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</si>
  <si>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</si>
  <si>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</si>
  <si>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</si>
  <si>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</si>
  <si>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</si>
  <si>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</si>
  <si>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</si>
  <si>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</si>
  <si>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</si>
  <si>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</si>
  <si>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</si>
  <si>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</si>
  <si>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</si>
  <si>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</si>
  <si>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</si>
  <si>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</si>
  <si>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</si>
  <si>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</si>
  <si>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</si>
  <si>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</si>
  <si>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</si>
  <si>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</si>
  <si>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</si>
  <si>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</si>
  <si>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</si>
  <si>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</si>
  <si>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</si>
  <si>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</si>
  <si>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</si>
  <si>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</si>
  <si>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</si>
  <si>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</si>
  <si>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</si>
  <si>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</si>
  <si>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</si>
  <si>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</si>
  <si>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</si>
  <si>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</si>
  <si>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</si>
  <si>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</si>
  <si>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</si>
  <si>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</si>
  <si>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</si>
  <si>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</si>
  <si>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</si>
  <si>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</si>
  <si>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</si>
  <si>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</si>
  <si>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</si>
  <si>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</si>
  <si>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</si>
  <si>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</si>
  <si>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</si>
  <si>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</si>
  <si>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</si>
  <si>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</si>
  <si>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</si>
  <si>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</si>
  <si>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</si>
  <si>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</si>
  <si>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</si>
  <si>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</si>
  <si>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</si>
  <si>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</si>
  <si>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</si>
  <si>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</si>
  <si>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</si>
  <si>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</si>
  <si>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</si>
  <si>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</si>
  <si>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</si>
  <si>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</si>
  <si>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</si>
  <si>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</si>
  <si>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</si>
  <si>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</si>
  <si>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</si>
  <si>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</si>
  <si>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</si>
  <si>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</si>
  <si>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</si>
  <si>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</si>
  <si>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</si>
  <si>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</si>
  <si>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</si>
  <si>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</si>
  <si>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</si>
  <si>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</si>
  <si>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</si>
  <si>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</si>
  <si>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</si>
  <si>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</si>
  <si>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</si>
  <si>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</si>
  <si>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</si>
  <si>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</si>
  <si>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</si>
  <si>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</si>
  <si>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</si>
  <si>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</si>
  <si>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</si>
  <si>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</si>
  <si>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</si>
  <si>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</si>
  <si>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</si>
  <si>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</si>
  <si>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</si>
  <si>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</si>
  <si>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</si>
  <si>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</si>
  <si>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</si>
  <si>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</si>
  <si>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</si>
  <si>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</si>
  <si>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</si>
  <si>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</si>
  <si>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</si>
  <si>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</si>
  <si>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</si>
  <si>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</si>
  <si>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</si>
  <si>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</si>
  <si>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</si>
  <si>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</si>
  <si>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</si>
  <si>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</si>
  <si>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</si>
  <si>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</si>
  <si>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</si>
  <si>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</si>
  <si>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</si>
  <si>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</si>
  <si>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</si>
  <si>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</si>
  <si>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</si>
  <si>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</si>
  <si>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</si>
  <si>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</si>
  <si>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</si>
  <si>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</si>
  <si>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</si>
  <si>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</si>
  <si>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</si>
  <si>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</si>
  <si>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</si>
  <si>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</si>
  <si>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</si>
  <si>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</si>
  <si>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</si>
  <si>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</si>
  <si>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</si>
  <si>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</si>
  <si>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</si>
  <si>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</si>
  <si>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</si>
  <si>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</si>
  <si>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</si>
  <si>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</si>
  <si>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</si>
  <si>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</si>
  <si>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</si>
  <si>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</si>
  <si>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</si>
  <si>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</si>
  <si>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</si>
  <si>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</si>
  <si>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</si>
  <si>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</si>
  <si>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</si>
  <si>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</si>
  <si>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</si>
  <si>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</si>
  <si>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</si>
  <si>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</si>
  <si>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</si>
  <si>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</si>
  <si>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</si>
  <si>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</si>
  <si>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</si>
  <si>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</si>
  <si>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</si>
  <si>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</si>
  <si>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</si>
  <si>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</si>
  <si>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</si>
  <si>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</si>
  <si>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</si>
  <si>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</si>
  <si>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</si>
  <si>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</si>
  <si>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</si>
  <si>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</si>
  <si>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</si>
  <si>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</si>
  <si>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</si>
  <si>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</si>
  <si>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</si>
  <si>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</si>
  <si>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</si>
  <si>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</si>
  <si>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</si>
  <si>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</si>
  <si>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</si>
  <si>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</si>
  <si>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</si>
  <si>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</si>
  <si>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</si>
  <si>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</si>
  <si>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</si>
  <si>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</si>
  <si>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</si>
  <si>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</si>
  <si>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</si>
  <si>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</si>
  <si>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</si>
  <si>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</si>
  <si>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</si>
  <si>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</si>
  <si>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</si>
  <si>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</si>
  <si>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</si>
  <si>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</si>
  <si>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</si>
  <si>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</si>
  <si>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</si>
  <si>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</si>
  <si>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</si>
  <si>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</si>
  <si>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</si>
  <si>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</si>
  <si>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</si>
  <si>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</si>
  <si>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</si>
  <si>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</si>
  <si>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</si>
  <si>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</si>
  <si>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</si>
  <si>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</si>
  <si>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</si>
  <si>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</si>
  <si>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</si>
  <si>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</si>
  <si>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</si>
  <si>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</si>
  <si>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</si>
  <si>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</si>
  <si>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</si>
  <si>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</si>
  <si>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</si>
  <si>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</si>
  <si>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</si>
  <si>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</si>
  <si>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</si>
  <si>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</si>
  <si>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</si>
  <si>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</si>
  <si>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</si>
  <si>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</si>
  <si>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</si>
  <si>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</si>
  <si>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</si>
  <si>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</si>
  <si>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</si>
  <si>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</si>
  <si>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</si>
  <si>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</si>
  <si>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</si>
  <si>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</si>
  <si>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</si>
  <si>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</si>
  <si>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</si>
  <si>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</si>
  <si>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</si>
  <si>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</si>
  <si>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</si>
  <si>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</si>
  <si>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</si>
  <si>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</si>
  <si>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</si>
  <si>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</si>
  <si>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</si>
  <si>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</si>
  <si>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</si>
  <si>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</si>
  <si>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</si>
  <si>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</si>
  <si>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</si>
  <si>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</si>
  <si>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</si>
  <si>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</si>
  <si>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</si>
  <si>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</si>
  <si>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</si>
  <si>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</si>
  <si>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</si>
  <si>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</si>
  <si>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</si>
  <si>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</si>
  <si>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</si>
  <si>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</si>
  <si>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</si>
  <si>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</si>
  <si>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</si>
  <si>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</si>
  <si>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</si>
  <si>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</si>
  <si>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</si>
  <si>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</si>
  <si>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</si>
  <si>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</si>
  <si>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</si>
  <si>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</si>
  <si>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</si>
  <si>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</si>
  <si>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</si>
  <si>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</si>
  <si>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</si>
  <si>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</si>
  <si>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</si>
  <si>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</si>
  <si>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</si>
  <si>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</si>
  <si>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</si>
  <si>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</si>
  <si>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</si>
  <si>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</si>
  <si>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</si>
  <si>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</si>
  <si>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</si>
  <si>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</si>
  <si>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</si>
  <si>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</si>
  <si>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</si>
  <si>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</si>
  <si>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</si>
  <si>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</si>
  <si>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</si>
  <si>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</si>
  <si>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</si>
  <si>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</si>
  <si>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</si>
  <si>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</si>
  <si>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</si>
  <si>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</si>
  <si>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</si>
  <si>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</si>
  <si>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</si>
  <si>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</si>
  <si>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</si>
  <si>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</si>
  <si>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</si>
  <si>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</si>
  <si>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</si>
  <si>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</si>
  <si>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</si>
  <si>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</si>
  <si>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</si>
  <si>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</si>
  <si>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</si>
  <si>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</si>
  <si>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</si>
  <si>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</si>
  <si>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</si>
  <si>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</si>
  <si>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</si>
  <si>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</si>
  <si>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</si>
  <si>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</si>
  <si>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</si>
  <si>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</si>
  <si>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</si>
  <si>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</si>
  <si>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</si>
  <si>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</si>
  <si>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</si>
  <si>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</si>
  <si>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</si>
  <si>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</si>
  <si>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</si>
  <si>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</si>
  <si>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</si>
  <si>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</si>
  <si>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</si>
  <si>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</si>
  <si>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</si>
  <si>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</si>
  <si>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</si>
  <si>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</si>
  <si>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</si>
  <si>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</si>
  <si>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</si>
  <si>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</si>
  <si>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</si>
  <si>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</si>
  <si>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</si>
  <si>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</si>
  <si>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</si>
  <si>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</si>
  <si>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</si>
  <si>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</si>
  <si>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</si>
  <si>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</si>
  <si>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</si>
  <si>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</si>
  <si>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</si>
  <si>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</si>
  <si>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</si>
  <si>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</si>
  <si>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</si>
  <si>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</si>
  <si>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</si>
  <si>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</si>
  <si>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</si>
  <si>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</si>
  <si>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</si>
  <si>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</si>
  <si>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</si>
  <si>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</si>
  <si>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</si>
  <si>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</si>
  <si>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</si>
  <si>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</si>
  <si>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</si>
  <si>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</si>
  <si>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</si>
  <si>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</si>
  <si>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</si>
  <si>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</si>
  <si>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</si>
  <si>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</si>
  <si>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</si>
  <si>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</si>
  <si>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</si>
  <si>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</si>
  <si>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</si>
  <si>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</si>
  <si>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</si>
  <si>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</si>
  <si>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</si>
  <si>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</si>
  <si>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</si>
  <si>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</si>
  <si>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</si>
  <si>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</si>
  <si>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</si>
  <si>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</si>
  <si>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</si>
  <si>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</si>
  <si>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</si>
  <si>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</si>
  <si>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</si>
  <si>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</si>
  <si>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</si>
  <si>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</si>
  <si>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</si>
  <si>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</si>
  <si>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</si>
  <si>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</si>
  <si>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</si>
  <si>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</si>
  <si>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</si>
  <si>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</si>
  <si>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</si>
  <si>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</si>
  <si>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</si>
  <si>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</si>
  <si>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</si>
  <si>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</si>
  <si>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</si>
  <si>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</si>
  <si>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</si>
  <si>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</si>
  <si>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</si>
  <si>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</si>
  <si>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</si>
  <si>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</si>
  <si>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</si>
  <si>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</si>
  <si>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</si>
  <si>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</si>
  <si>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</si>
  <si>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</si>
  <si>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</si>
  <si>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</si>
  <si>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</si>
  <si>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</si>
  <si>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</si>
  <si>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</si>
  <si>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</si>
  <si>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</si>
  <si>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</si>
  <si>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</si>
  <si>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</si>
  <si>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</si>
  <si>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</si>
  <si>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</si>
  <si>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</si>
  <si>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</si>
  <si>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</si>
  <si>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</si>
  <si>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</si>
  <si>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</si>
  <si>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</si>
  <si>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</si>
  <si>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</si>
  <si>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</si>
  <si>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</si>
  <si>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</si>
  <si>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</si>
  <si>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</si>
  <si>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</si>
  <si>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</si>
  <si>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</si>
  <si>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</si>
  <si>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</si>
  <si>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</si>
  <si>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</si>
  <si>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</si>
  <si>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</si>
  <si>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</si>
  <si>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</si>
  <si>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</si>
  <si>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</si>
  <si>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</si>
  <si>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</si>
  <si>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</si>
  <si>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</si>
  <si>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</si>
  <si>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</si>
  <si>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</si>
  <si>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</si>
  <si>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</si>
  <si>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</si>
  <si>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</si>
  <si>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</si>
  <si>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</si>
  <si>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</si>
  <si>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</si>
  <si>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</si>
  <si>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</si>
  <si>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</si>
  <si>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</si>
  <si>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</si>
  <si>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</si>
  <si>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</si>
  <si>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</si>
  <si>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</si>
  <si>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</si>
  <si>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</si>
  <si>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</si>
  <si>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</si>
  <si>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</si>
  <si>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</si>
  <si>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</si>
  <si>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</si>
  <si>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</si>
  <si>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</si>
  <si>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</si>
  <si>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</si>
  <si>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</si>
  <si>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</si>
  <si>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</si>
  <si>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</si>
  <si>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</si>
  <si>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</si>
  <si>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</si>
  <si>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</si>
  <si>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</si>
  <si>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</si>
  <si>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</si>
  <si>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</si>
  <si>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</si>
  <si>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</si>
  <si>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</si>
  <si>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</si>
  <si>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</si>
  <si>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</si>
  <si>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</si>
  <si>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</si>
  <si>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</si>
  <si>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</si>
  <si>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</si>
  <si>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</si>
  <si>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</si>
  <si>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</si>
  <si>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</si>
  <si>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</si>
  <si>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</si>
  <si>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</si>
  <si>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</si>
  <si>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</si>
  <si>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</si>
  <si>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</si>
  <si>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</si>
  <si>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</si>
  <si>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</si>
  <si>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</si>
  <si>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</si>
  <si>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</si>
  <si>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</si>
  <si>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</si>
  <si>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</si>
  <si>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</si>
  <si>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</si>
  <si>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</si>
  <si>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</si>
  <si>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</si>
  <si>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</si>
  <si>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</si>
  <si>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</si>
  <si>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</si>
  <si>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</si>
  <si>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</si>
  <si>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</si>
  <si>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</si>
  <si>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</si>
  <si>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</si>
  <si>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</si>
  <si>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</si>
  <si>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</si>
  <si>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</si>
  <si>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</si>
  <si>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</si>
  <si>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</si>
  <si>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</si>
  <si>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</si>
  <si>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</si>
  <si>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</si>
  <si>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</si>
  <si>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</si>
  <si>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</si>
  <si>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</si>
  <si>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</si>
  <si>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</si>
  <si>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</si>
  <si>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</si>
  <si>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</si>
  <si>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</si>
  <si>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</si>
  <si>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</si>
  <si>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</si>
  <si>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</si>
  <si>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</si>
  <si>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</si>
  <si>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</si>
  <si>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</si>
  <si>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</si>
  <si>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</si>
  <si>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</si>
  <si>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</si>
  <si>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</si>
  <si>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</si>
  <si>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</si>
  <si>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</si>
  <si>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</si>
  <si>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</si>
  <si>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</si>
  <si>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</si>
  <si>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</si>
  <si>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</si>
  <si>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</si>
  <si>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</si>
  <si>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</si>
  <si>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</si>
  <si>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</si>
  <si>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</si>
  <si>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</si>
  <si>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</si>
  <si>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</si>
  <si>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</si>
  <si>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</si>
  <si>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</si>
  <si>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</si>
  <si>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</si>
  <si>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</si>
  <si>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</si>
  <si>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</si>
  <si>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</si>
  <si>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</si>
  <si>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</si>
  <si>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</si>
  <si>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</si>
  <si>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</si>
  <si>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</si>
  <si>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</si>
  <si>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</si>
  <si>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</si>
  <si>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</si>
  <si>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</si>
  <si>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</si>
  <si>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</si>
  <si>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</si>
  <si>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</si>
  <si>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</si>
  <si>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</si>
  <si>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</si>
  <si>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</si>
  <si>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</si>
  <si>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</si>
  <si>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</si>
  <si>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</si>
  <si>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</si>
  <si>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</si>
  <si>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</si>
  <si>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</si>
  <si>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</si>
  <si>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</si>
  <si>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</si>
  <si>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</si>
  <si>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</si>
  <si>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</si>
  <si>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</si>
  <si>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</si>
  <si>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</si>
  <si>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</si>
  <si>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</si>
  <si>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</si>
  <si>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</si>
  <si>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</si>
  <si>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</si>
  <si>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</si>
  <si>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</si>
  <si>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</si>
  <si>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</si>
  <si>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</si>
  <si>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</si>
  <si>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</si>
  <si>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</si>
  <si>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</si>
  <si>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</si>
  <si>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</si>
  <si>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</si>
  <si>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</si>
  <si>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</si>
  <si>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</si>
  <si>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</si>
  <si>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</si>
  <si>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</si>
  <si>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</si>
  <si>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</si>
  <si>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</si>
  <si>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</si>
  <si>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</si>
  <si>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</si>
  <si>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</si>
  <si>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</si>
  <si>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</si>
  <si>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</si>
  <si>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</si>
  <si>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</si>
  <si>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</si>
  <si>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</si>
  <si>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</si>
  <si>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</si>
  <si>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</si>
  <si>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</si>
  <si>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</si>
  <si>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</si>
  <si>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</si>
  <si>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</si>
  <si>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</si>
  <si>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</si>
  <si>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</si>
  <si>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</si>
  <si>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</si>
  <si>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</si>
  <si>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</si>
  <si>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</si>
  <si>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</si>
  <si>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</si>
  <si>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</si>
  <si>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</si>
  <si>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</si>
  <si>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</si>
  <si>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</si>
  <si>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</si>
  <si>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</si>
  <si>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</si>
  <si>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</si>
  <si>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</si>
  <si>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</si>
  <si>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</si>
  <si>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</si>
  <si>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</si>
  <si>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</si>
  <si>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</si>
  <si>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</si>
  <si>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</si>
  <si>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</si>
  <si>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</si>
  <si>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</si>
  <si>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</si>
  <si>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</si>
  <si>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</si>
  <si>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</si>
  <si>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</si>
  <si>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</si>
  <si>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</si>
  <si>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</si>
  <si>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</si>
  <si>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</si>
  <si>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</si>
  <si>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</si>
  <si>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</si>
  <si>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</si>
  <si>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</si>
  <si>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</si>
  <si>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</si>
  <si>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</si>
  <si>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</si>
  <si>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</si>
  <si>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</si>
  <si>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</si>
  <si>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</si>
  <si>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</si>
  <si>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</si>
  <si>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</si>
  <si>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</si>
  <si>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</si>
  <si>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</si>
  <si>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</si>
  <si>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</si>
  <si>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</si>
  <si>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</si>
  <si>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</si>
  <si>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</si>
  <si>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</si>
  <si>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</si>
  <si>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</si>
  <si>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</si>
  <si>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</si>
  <si>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</si>
  <si>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</si>
  <si>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</si>
  <si>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</si>
  <si>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</si>
  <si>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</si>
  <si>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</si>
  <si>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</si>
  <si>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</si>
  <si>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</si>
  <si>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</si>
  <si>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</si>
  <si>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</si>
  <si>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</si>
  <si>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</si>
  <si>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</si>
  <si>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</si>
  <si>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</si>
  <si>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</si>
  <si>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</si>
  <si>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</si>
  <si>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</si>
  <si>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</si>
  <si>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</si>
  <si>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</si>
  <si>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</si>
  <si>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</si>
  <si>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</si>
  <si>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</si>
  <si>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</si>
  <si>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</si>
  <si>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</si>
  <si>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</si>
  <si>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</si>
  <si>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</si>
  <si>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</si>
  <si>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</si>
  <si>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</si>
  <si>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</si>
  <si>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</si>
  <si>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</si>
  <si>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</si>
  <si>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</si>
  <si>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</si>
  <si>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</si>
  <si>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</si>
  <si>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</si>
  <si>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</si>
  <si>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</si>
  <si>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</si>
  <si>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</si>
  <si>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</si>
  <si>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</si>
  <si>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</si>
  <si>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</si>
  <si>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</si>
  <si>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</si>
  <si>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</si>
  <si>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</si>
  <si>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</si>
  <si>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</si>
  <si>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</si>
  <si>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</si>
  <si>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</si>
  <si>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</si>
  <si>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</si>
  <si>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</si>
  <si>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</si>
  <si>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</si>
  <si>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</si>
  <si>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</si>
  <si>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</si>
  <si>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</si>
  <si>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</si>
  <si>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</si>
  <si>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</si>
  <si>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</si>
  <si>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</si>
  <si>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</si>
  <si>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</si>
  <si>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</si>
  <si>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</si>
  <si>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</si>
  <si>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</si>
  <si>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</si>
  <si>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</si>
  <si>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</si>
  <si>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</si>
  <si>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</si>
  <si>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</si>
  <si>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</si>
  <si>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</si>
  <si>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</si>
  <si>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</si>
  <si>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</si>
  <si>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</si>
  <si>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</si>
  <si>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</si>
  <si>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</si>
  <si>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</si>
  <si>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</si>
  <si>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</si>
  <si>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</si>
  <si>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</si>
  <si>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</si>
  <si>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</si>
  <si>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</si>
  <si>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</si>
  <si>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</si>
  <si>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</si>
  <si>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</si>
  <si>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</si>
  <si>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</si>
  <si>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</si>
  <si>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</si>
  <si>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</si>
  <si>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</si>
  <si>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</si>
  <si>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</si>
  <si>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</si>
  <si>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</si>
  <si>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</si>
  <si>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</si>
  <si>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</si>
  <si>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</si>
  <si>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</si>
  <si>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</si>
  <si>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</si>
  <si>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</si>
  <si>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</si>
  <si>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</si>
  <si>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</si>
  <si>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</si>
  <si>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</si>
  <si>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</si>
  <si>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</si>
  <si>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</si>
  <si>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</si>
  <si>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</si>
  <si>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</si>
  <si>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</si>
  <si>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</si>
  <si>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</si>
  <si>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</si>
  <si>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</si>
  <si>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</si>
  <si>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</si>
  <si>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</si>
  <si>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</si>
  <si>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</si>
  <si>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</si>
  <si>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</si>
  <si>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</si>
  <si>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</si>
  <si>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</si>
  <si>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</si>
  <si>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</si>
  <si>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</si>
  <si>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</si>
  <si>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</si>
  <si>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</si>
  <si>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</si>
  <si>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</si>
  <si>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</si>
  <si>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</si>
  <si>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</si>
  <si>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</si>
  <si>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</si>
  <si>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</si>
  <si>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</si>
  <si>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</si>
  <si>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</si>
  <si>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</si>
  <si>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</si>
  <si>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</si>
  <si>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</si>
  <si>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</si>
  <si>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</si>
  <si>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</si>
  <si>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</si>
  <si>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</si>
  <si>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</si>
  <si>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</si>
  <si>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</si>
  <si>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</si>
  <si>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</si>
  <si>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</si>
  <si>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</si>
  <si>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</si>
  <si>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</si>
  <si>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</si>
  <si>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</si>
  <si>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</si>
  <si>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</si>
  <si>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</si>
  <si>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</si>
  <si>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</si>
  <si>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</si>
  <si>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</si>
  <si>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</si>
  <si>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</si>
  <si>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</si>
  <si>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</si>
  <si>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</si>
  <si>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</si>
  <si>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</si>
  <si>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</si>
  <si>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</si>
  <si>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</si>
  <si>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</si>
  <si>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</si>
  <si>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</si>
  <si>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</si>
  <si>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</si>
  <si>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</si>
  <si>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</si>
  <si>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</si>
  <si>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</si>
  <si>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</si>
  <si>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</si>
  <si>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</si>
  <si>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</si>
  <si>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</si>
  <si>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</si>
  <si>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</si>
  <si>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</si>
  <si>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</si>
  <si>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</si>
  <si>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</si>
  <si>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</si>
  <si>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</si>
  <si>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</si>
  <si>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</si>
  <si>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</si>
  <si>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</si>
  <si>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</si>
  <si>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</si>
  <si>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</si>
  <si>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</si>
  <si>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</si>
  <si>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</si>
  <si>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</si>
  <si>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</si>
  <si>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</si>
  <si>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</si>
  <si>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</si>
  <si>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</si>
  <si>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</si>
  <si>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</si>
  <si>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</si>
  <si>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</si>
  <si>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</si>
  <si>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</si>
  <si>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</si>
  <si>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</si>
  <si>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</si>
  <si>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</si>
  <si>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</si>
  <si>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</si>
  <si>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</si>
  <si>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</si>
  <si>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</si>
  <si>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</si>
  <si>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</si>
  <si>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</si>
  <si>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</si>
  <si>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</si>
  <si>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</si>
  <si>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</si>
  <si>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</si>
  <si>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</si>
  <si>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</si>
  <si>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</si>
  <si>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</si>
  <si>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</si>
  <si>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</si>
  <si>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</si>
  <si>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</si>
  <si>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</si>
  <si>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</si>
  <si>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</si>
  <si>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</si>
  <si>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</si>
  <si>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</si>
  <si>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</si>
  <si>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</si>
  <si>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</si>
  <si>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</si>
  <si>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</si>
  <si>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</si>
  <si>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</si>
  <si>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</si>
  <si>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</si>
  <si>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</si>
  <si>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</si>
  <si>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</si>
  <si>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</si>
  <si>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</si>
  <si>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</si>
  <si>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</si>
  <si>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</si>
  <si>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</si>
  <si>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</si>
  <si>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</si>
  <si>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</si>
  <si>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</si>
  <si>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</si>
  <si>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</si>
  <si>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</si>
  <si>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</si>
  <si>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</si>
  <si>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</si>
  <si>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</si>
  <si>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</si>
  <si>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</si>
  <si>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</si>
  <si>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</si>
  <si>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</si>
  <si>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</si>
  <si>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</si>
  <si>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</si>
  <si>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</si>
  <si>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</si>
  <si>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</si>
  <si>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</si>
  <si>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</si>
  <si>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</si>
  <si>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</si>
  <si>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</si>
  <si>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</si>
  <si>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</si>
  <si>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</si>
  <si>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</si>
  <si>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</si>
  <si>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</si>
  <si>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</si>
  <si>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</si>
  <si>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</si>
  <si>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</si>
  <si>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</si>
  <si>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</si>
  <si>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</si>
  <si>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</si>
  <si>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</si>
  <si>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</si>
  <si>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</si>
  <si>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</si>
  <si>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</si>
  <si>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</si>
  <si>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</si>
  <si>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</si>
  <si>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</si>
  <si>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</si>
  <si>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</si>
  <si>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</si>
  <si>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</si>
  <si>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</si>
  <si>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</si>
  <si>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</si>
  <si>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</si>
  <si>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</si>
  <si>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</si>
  <si>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</si>
  <si>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</si>
  <si>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</si>
  <si>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</si>
  <si>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</si>
  <si>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</si>
  <si>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</si>
  <si>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</si>
  <si>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</si>
  <si>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</si>
  <si>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</si>
  <si>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</si>
  <si>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</si>
  <si>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</si>
  <si>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</si>
  <si>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</si>
  <si>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</si>
  <si>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</si>
  <si>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</si>
  <si>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</si>
  <si>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</si>
  <si>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</si>
  <si>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</si>
  <si>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</si>
  <si>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</si>
  <si>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</si>
  <si>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</si>
  <si>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</si>
  <si>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</si>
  <si>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</si>
  <si>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</si>
  <si>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</si>
  <si>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</si>
  <si>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</si>
  <si>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</si>
  <si>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</si>
  <si>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</si>
  <si>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</si>
  <si>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</si>
  <si>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</si>
  <si>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</si>
  <si>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</si>
  <si>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</si>
  <si>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</si>
  <si>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</si>
  <si>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</si>
  <si>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</si>
  <si>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</si>
  <si>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</si>
  <si>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</si>
  <si>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</si>
  <si>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</si>
  <si>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</si>
  <si>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</si>
  <si>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</si>
  <si>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</si>
  <si>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</si>
  <si>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</si>
  <si>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</si>
  <si>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</si>
  <si>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</si>
  <si>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</si>
  <si>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</si>
  <si>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</si>
  <si>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</si>
  <si>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</si>
  <si>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</si>
  <si>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</si>
  <si>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</si>
  <si>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</si>
  <si>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</si>
  <si>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</si>
  <si>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</si>
  <si>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</si>
  <si>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</si>
  <si>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</si>
  <si>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</si>
  <si>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</si>
  <si>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</si>
  <si>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</si>
  <si>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</si>
  <si>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</si>
  <si>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</si>
  <si>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</si>
  <si>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</si>
  <si>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</si>
  <si>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</si>
  <si>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</si>
  <si>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</si>
  <si>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</si>
  <si>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</si>
  <si>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</si>
  <si>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</si>
  <si>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</si>
  <si>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</si>
  <si>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</si>
  <si>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</si>
  <si>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</si>
  <si>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</si>
  <si>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</si>
  <si>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</si>
  <si>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</si>
  <si>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</si>
  <si>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</si>
  <si>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</si>
  <si>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</si>
  <si>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</si>
  <si>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</si>
  <si>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</si>
  <si>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</si>
  <si>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</si>
  <si>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</si>
  <si>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</si>
  <si>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</si>
  <si>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</si>
  <si>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</si>
  <si>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</si>
  <si>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</si>
  <si>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</si>
  <si>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</si>
  <si>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</si>
  <si>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</si>
  <si>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</si>
  <si>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</si>
  <si>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</si>
  <si>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</si>
  <si>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</si>
  <si>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</si>
  <si>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</si>
  <si>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</si>
  <si>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</si>
  <si>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</si>
  <si>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</si>
  <si>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</si>
  <si>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</si>
  <si>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</si>
  <si>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</si>
  <si>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</si>
  <si>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</si>
  <si>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</si>
  <si>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</si>
  <si>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</si>
  <si>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</si>
  <si>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</si>
  <si>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</si>
  <si>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</si>
  <si>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</si>
  <si>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</si>
  <si>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</si>
  <si>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</si>
  <si>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</si>
  <si>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</si>
  <si>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</si>
  <si>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</si>
  <si>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</si>
  <si>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</si>
  <si>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</si>
  <si>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</si>
  <si>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</si>
  <si>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</si>
  <si>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</si>
  <si>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</si>
  <si>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</si>
  <si>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</si>
  <si>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</si>
  <si>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</si>
  <si>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</si>
  <si>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</si>
  <si>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</si>
  <si>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</si>
  <si>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</si>
  <si>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</si>
  <si>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</si>
  <si>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</si>
  <si>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</si>
  <si>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</si>
  <si>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</si>
  <si>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</si>
  <si>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</si>
  <si>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</si>
  <si>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</si>
  <si>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</si>
  <si>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</si>
  <si>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</si>
  <si>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</si>
  <si>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</si>
  <si>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</si>
  <si>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</si>
  <si>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</si>
  <si>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</si>
  <si>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</si>
  <si>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</si>
  <si>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</si>
  <si>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</si>
  <si>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</si>
  <si>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</si>
  <si>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</si>
  <si>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</si>
  <si>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</si>
  <si>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</si>
  <si>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</si>
  <si>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</si>
  <si>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</si>
  <si>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</si>
  <si>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</si>
  <si>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</si>
  <si>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</si>
  <si>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</si>
  <si>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</si>
  <si>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</si>
  <si>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</si>
  <si>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</si>
  <si>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</si>
  <si>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</si>
  <si>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</si>
  <si>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</si>
  <si>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</si>
  <si>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</si>
  <si>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</si>
  <si>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</si>
  <si>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</si>
  <si>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</si>
  <si>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</si>
  <si>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</si>
  <si>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</si>
  <si>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</si>
  <si>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</si>
  <si>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</si>
  <si>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</si>
  <si>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</si>
  <si>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</si>
  <si>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</si>
  <si>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</si>
  <si>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</si>
  <si>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</si>
  <si>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</si>
  <si>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</si>
  <si>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</si>
  <si>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</si>
  <si>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</si>
  <si>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</si>
  <si>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</si>
  <si>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</si>
  <si>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</si>
  <si>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</si>
  <si>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</si>
  <si>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</si>
  <si>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</si>
  <si>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</si>
  <si>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</si>
  <si>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</si>
  <si>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</si>
  <si>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</si>
  <si>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</si>
  <si>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</si>
  <si>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</si>
  <si>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</si>
  <si>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</si>
  <si>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</si>
  <si>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</si>
  <si>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</si>
  <si>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</si>
  <si>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</si>
  <si>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</si>
  <si>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</si>
  <si>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</si>
  <si>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</si>
  <si>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</si>
  <si>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</si>
  <si>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</si>
  <si>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</si>
  <si>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</si>
  <si>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</si>
  <si>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</si>
  <si>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</si>
  <si>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</si>
  <si>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</si>
  <si>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</si>
  <si>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</si>
  <si>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</si>
  <si>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</si>
  <si>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</si>
  <si>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</si>
  <si>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</si>
  <si>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</si>
  <si>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</si>
  <si>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</si>
  <si>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</si>
  <si>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</si>
  <si>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</si>
  <si>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</si>
  <si>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</si>
  <si>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</si>
  <si>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</si>
  <si>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</si>
  <si>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</si>
  <si>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</si>
  <si>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</si>
  <si>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</si>
  <si>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</si>
  <si>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</si>
  <si>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</si>
  <si>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</si>
  <si>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</si>
  <si>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</si>
  <si>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</si>
  <si>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</si>
  <si>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</si>
  <si>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</si>
  <si>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</si>
  <si>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</si>
  <si>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</si>
  <si>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</si>
  <si>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</si>
  <si>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</si>
  <si>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</si>
  <si>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</si>
  <si>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</si>
  <si>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</si>
  <si>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</si>
  <si>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</si>
  <si>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</si>
  <si>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</si>
  <si>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</si>
  <si>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</si>
  <si>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</si>
  <si>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</si>
  <si>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</si>
  <si>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</si>
  <si>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</si>
  <si>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</si>
  <si>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</si>
  <si>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</si>
  <si>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</si>
  <si>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</si>
  <si>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</si>
  <si>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</si>
  <si>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</si>
  <si>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</si>
  <si>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</si>
  <si>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</si>
  <si>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</si>
  <si>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</si>
  <si>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</si>
  <si>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</si>
  <si>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</si>
  <si>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</si>
  <si>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</si>
  <si>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</si>
  <si>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</si>
  <si>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</si>
  <si>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</si>
  <si>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</si>
  <si>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</si>
  <si>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</si>
  <si>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</si>
  <si>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</si>
  <si>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</si>
  <si>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</si>
  <si>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</si>
  <si>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</si>
  <si>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</si>
  <si>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</si>
  <si>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</si>
  <si>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</si>
  <si>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</si>
  <si>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</si>
  <si>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</si>
  <si>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</si>
  <si>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</si>
  <si>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</si>
  <si>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</si>
  <si>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</si>
  <si>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</si>
  <si>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</si>
  <si>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</si>
  <si>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</si>
  <si>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</si>
  <si>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</si>
  <si>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</si>
  <si>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</si>
  <si>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</si>
  <si>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</si>
  <si>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</si>
  <si>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</si>
  <si>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</si>
  <si>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</si>
  <si>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</si>
  <si>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</si>
  <si>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</si>
  <si>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</si>
  <si>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</si>
  <si>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</si>
  <si>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</si>
  <si>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</si>
  <si>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</si>
  <si>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</si>
  <si>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</si>
  <si>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</si>
  <si>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</si>
  <si>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</si>
  <si>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</si>
  <si>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</si>
  <si>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</si>
  <si>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</si>
  <si>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</si>
  <si>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</si>
  <si>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</si>
  <si>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</si>
  <si>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</si>
  <si>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</si>
  <si>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</si>
  <si>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</si>
  <si>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</si>
  <si>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</si>
  <si>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</si>
  <si>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</si>
  <si>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</si>
  <si>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</si>
  <si>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</si>
  <si>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</si>
  <si>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</si>
  <si>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</si>
  <si>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</si>
  <si>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</si>
  <si>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</si>
  <si>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</si>
  <si>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</si>
  <si>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</si>
  <si>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</si>
  <si>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</si>
  <si>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</si>
  <si>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</si>
  <si>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</si>
  <si>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</si>
  <si>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</si>
  <si>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</si>
  <si>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</si>
  <si>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</si>
  <si>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</si>
  <si>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</si>
  <si>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</si>
  <si>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</si>
  <si>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</si>
  <si>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</si>
  <si>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</si>
  <si>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</si>
  <si>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</si>
  <si>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</si>
  <si>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</si>
  <si>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</si>
  <si>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</si>
  <si>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</si>
  <si>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</si>
  <si>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</si>
  <si>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</si>
  <si>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</si>
  <si>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</si>
  <si>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</si>
  <si>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</si>
  <si>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</si>
  <si>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</si>
  <si>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</si>
  <si>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</si>
  <si>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</si>
  <si>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</si>
  <si>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</si>
  <si>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</si>
  <si>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</si>
  <si>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</si>
  <si>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</si>
  <si>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</si>
  <si>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</si>
  <si>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</si>
  <si>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</si>
  <si>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</si>
  <si>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</si>
  <si>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</si>
  <si>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</si>
  <si>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</si>
  <si>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</si>
  <si>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</si>
  <si>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</si>
  <si>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</si>
  <si>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</si>
  <si>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</si>
  <si>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</si>
  <si>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</si>
  <si>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</si>
  <si>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</si>
  <si>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</si>
  <si>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</si>
  <si>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</si>
  <si>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</si>
  <si>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</si>
  <si>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</si>
  <si>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</si>
  <si>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</si>
  <si>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</si>
  <si>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</si>
  <si>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</si>
  <si>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</si>
  <si>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</si>
  <si>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</si>
  <si>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</si>
  <si>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</si>
  <si>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</si>
  <si>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</si>
  <si>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</si>
  <si>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</si>
  <si>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</si>
  <si>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</si>
  <si>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</si>
  <si>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</si>
  <si>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</si>
  <si>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</si>
  <si>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</si>
  <si>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</si>
  <si>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</si>
  <si>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</si>
  <si>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</si>
  <si>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</si>
  <si>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</si>
  <si>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</si>
  <si>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</si>
  <si>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</si>
  <si>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</si>
  <si>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</si>
  <si>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</si>
  <si>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</si>
  <si>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</si>
  <si>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</si>
  <si>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</si>
  <si>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</si>
  <si>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</si>
  <si>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</si>
  <si>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</si>
  <si>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</si>
  <si>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</si>
  <si>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</si>
  <si>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</si>
  <si>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</si>
  <si>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</si>
  <si>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</si>
  <si>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</si>
  <si>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</si>
  <si>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</si>
  <si>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</si>
  <si>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</si>
  <si>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</si>
  <si>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</si>
  <si>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</si>
  <si>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</si>
  <si>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</si>
  <si>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</si>
  <si>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</si>
  <si>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</si>
  <si>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</si>
  <si>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</si>
  <si>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</si>
  <si>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</si>
  <si>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</si>
  <si>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</si>
  <si>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</si>
  <si>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</si>
  <si>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</si>
  <si>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</si>
  <si>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</si>
  <si>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</si>
  <si>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</si>
  <si>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</si>
  <si>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</si>
  <si>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</si>
  <si>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</si>
  <si>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</si>
  <si>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</si>
  <si>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</si>
  <si>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</si>
  <si>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</si>
  <si>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</si>
  <si>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</si>
  <si>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</si>
  <si>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</si>
  <si>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</si>
  <si>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</si>
  <si>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</si>
  <si>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</si>
  <si>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</si>
  <si>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</si>
  <si>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</si>
  <si>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</si>
  <si>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</si>
  <si>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</si>
  <si>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</si>
  <si>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</si>
  <si>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</si>
  <si>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</si>
  <si>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</si>
  <si>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</si>
  <si>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</si>
  <si>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</si>
  <si>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</si>
  <si>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</si>
  <si>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</si>
  <si>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</si>
  <si>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</si>
  <si>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</si>
  <si>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</si>
  <si>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</si>
  <si>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</si>
  <si>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</si>
  <si>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</si>
  <si>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</si>
  <si>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</si>
  <si>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</si>
  <si>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</si>
  <si>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</si>
  <si>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</si>
  <si>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</si>
  <si>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</si>
  <si>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</si>
  <si>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</si>
  <si>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</si>
  <si>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</si>
  <si>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</si>
  <si>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</si>
  <si>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</si>
  <si>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</si>
  <si>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</si>
  <si>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</si>
  <si>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</si>
  <si>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</si>
  <si>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</si>
  <si>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</si>
  <si>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</si>
  <si>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</si>
  <si>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</si>
  <si>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</si>
  <si>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</si>
  <si>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</si>
  <si>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</si>
  <si>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</si>
  <si>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</si>
  <si>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</si>
  <si>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</si>
  <si>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</si>
  <si>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</si>
  <si>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</si>
  <si>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</si>
  <si>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</si>
  <si>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</si>
  <si>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</si>
  <si>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</si>
  <si>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</si>
  <si>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</si>
  <si>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</si>
  <si>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</si>
  <si>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</si>
  <si>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</si>
  <si>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</si>
  <si>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</si>
  <si>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</si>
  <si>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</si>
  <si>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</si>
  <si>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</si>
  <si>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</si>
  <si>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</si>
  <si>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</si>
  <si>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</si>
  <si>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</si>
  <si>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</si>
  <si>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</si>
  <si>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</si>
  <si>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</si>
  <si>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</si>
  <si>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</si>
  <si>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</si>
  <si>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</si>
  <si>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</si>
  <si>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</si>
  <si>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</si>
  <si>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</si>
  <si>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</si>
  <si>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</si>
  <si>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</si>
  <si>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</si>
  <si>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</si>
  <si>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</si>
  <si>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</si>
  <si>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</si>
  <si>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</si>
  <si>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</si>
  <si>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</si>
  <si>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</si>
  <si>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</si>
  <si>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</si>
  <si>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</si>
  <si>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</si>
  <si>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</si>
  <si>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</si>
  <si>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</si>
  <si>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</si>
  <si>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</si>
  <si>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</si>
  <si>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</si>
  <si>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</si>
  <si>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</si>
  <si>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</si>
  <si>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</si>
  <si>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</si>
  <si>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</si>
  <si>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</si>
  <si>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</si>
  <si>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</si>
  <si>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</si>
  <si>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</si>
  <si>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</si>
  <si>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</si>
  <si>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</si>
  <si>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</si>
  <si>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</si>
  <si>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</si>
  <si>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</si>
  <si>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</si>
  <si>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</si>
  <si>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</si>
  <si>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</si>
  <si>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</si>
  <si>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</si>
  <si>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</si>
  <si>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</si>
  <si>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</si>
  <si>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</si>
  <si>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</si>
  <si>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</si>
  <si>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</si>
  <si>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</si>
  <si>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</si>
  <si>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</si>
  <si>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</si>
  <si>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</si>
  <si>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</si>
  <si>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</si>
  <si>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</si>
  <si>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</si>
  <si>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</si>
  <si>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</si>
  <si>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</si>
  <si>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</si>
  <si>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</si>
  <si>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</si>
  <si>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</si>
  <si>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</si>
  <si>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</si>
  <si>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</si>
  <si>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</si>
  <si>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</si>
  <si>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</si>
  <si>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</si>
  <si>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</si>
  <si>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</si>
  <si>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</si>
  <si>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</si>
  <si>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</si>
  <si>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</si>
  <si>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</si>
  <si>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</si>
  <si>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</si>
  <si>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</si>
  <si>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</si>
  <si>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</si>
  <si>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</si>
  <si>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</si>
  <si>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</si>
  <si>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</si>
  <si>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</si>
  <si>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</si>
  <si>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</si>
  <si>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</si>
  <si>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</si>
  <si>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</si>
  <si>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</si>
  <si>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</si>
  <si>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</si>
  <si>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</si>
  <si>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</si>
  <si>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</si>
  <si>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</si>
  <si>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</si>
  <si>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</si>
  <si>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</si>
  <si>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</si>
  <si>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</si>
  <si>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</si>
  <si>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</si>
  <si>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</si>
  <si>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</si>
  <si>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</si>
  <si>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</si>
  <si>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</si>
  <si>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</si>
  <si>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</si>
  <si>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</si>
  <si>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</si>
  <si>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</si>
  <si>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</si>
  <si>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</si>
  <si>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</si>
  <si>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</si>
  <si>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</si>
  <si>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</si>
  <si>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</si>
  <si>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</si>
  <si>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</si>
  <si>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</si>
  <si>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</si>
  <si>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</si>
  <si>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</si>
  <si>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</si>
  <si>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</si>
  <si>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</si>
  <si>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</si>
  <si>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</si>
  <si>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</si>
  <si>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</si>
  <si>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</si>
  <si>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</si>
  <si>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</si>
  <si>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</si>
  <si>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</si>
  <si>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</si>
  <si>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</si>
  <si>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</si>
  <si>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</si>
  <si>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</si>
  <si>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</si>
  <si>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</si>
  <si>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</si>
  <si>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</si>
  <si>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</si>
  <si>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</si>
  <si>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</si>
  <si>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</si>
  <si>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</si>
  <si>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</si>
  <si>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</si>
  <si>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</si>
  <si>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</si>
  <si>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</si>
  <si>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</si>
  <si>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</si>
  <si>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</si>
  <si>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</si>
  <si>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</si>
  <si>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</si>
  <si>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</si>
  <si>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</si>
  <si>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</si>
  <si>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</si>
  <si>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</si>
  <si>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</si>
  <si>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</si>
  <si>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</si>
  <si>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</si>
  <si>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</si>
  <si>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</si>
  <si>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</si>
  <si>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</si>
  <si>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</si>
  <si>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</si>
  <si>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</si>
  <si>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</si>
  <si>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</si>
  <si>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</si>
  <si>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</si>
  <si>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</si>
  <si>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</si>
  <si>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</si>
  <si>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</si>
  <si>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</si>
  <si>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</si>
  <si>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</si>
  <si>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</si>
  <si>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</si>
  <si>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</si>
  <si>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</si>
  <si>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</si>
  <si>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</si>
  <si>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</si>
  <si>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</si>
  <si>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</si>
  <si>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</si>
  <si>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</si>
  <si>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</si>
  <si>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</si>
  <si>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</si>
  <si>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</si>
  <si>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</si>
  <si>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</si>
  <si>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</si>
  <si>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</si>
  <si>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</si>
  <si>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</si>
  <si>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</si>
  <si>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</si>
  <si>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</si>
  <si>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</si>
  <si>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</si>
  <si>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</si>
  <si>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</si>
  <si>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</si>
  <si>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</si>
  <si>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</si>
  <si>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</si>
  <si>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</si>
  <si>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</si>
  <si>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</si>
  <si>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</si>
  <si>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</si>
  <si>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</si>
  <si>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</si>
  <si>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</si>
  <si>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</si>
  <si>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</si>
  <si>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</si>
  <si>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</si>
  <si>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</si>
  <si>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</si>
  <si>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</si>
  <si>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</si>
  <si>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</si>
  <si>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</si>
  <si>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</si>
  <si>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</si>
  <si>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</si>
  <si>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</si>
  <si>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</si>
  <si>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</si>
  <si>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</si>
  <si>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</si>
  <si>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</si>
  <si>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</si>
  <si>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</si>
  <si>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</si>
  <si>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</si>
  <si>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</si>
  <si>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</si>
  <si>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</si>
  <si>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</si>
  <si>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</si>
  <si>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</si>
  <si>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</si>
  <si>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</si>
  <si>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</si>
  <si>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</si>
  <si>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</si>
  <si>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</si>
  <si>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</si>
  <si>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</si>
  <si>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</si>
  <si>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</si>
  <si>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</si>
  <si>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</si>
  <si>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</si>
  <si>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</si>
  <si>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</si>
  <si>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</si>
  <si>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</si>
  <si>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</si>
  <si>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</si>
  <si>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</si>
  <si>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</si>
  <si>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</si>
  <si>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</si>
  <si>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</si>
  <si>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</si>
  <si>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</si>
  <si>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</si>
  <si>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</si>
  <si>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</si>
  <si>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</si>
  <si>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</si>
  <si>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</si>
  <si>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</si>
  <si>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</si>
  <si>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</si>
  <si>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</si>
  <si>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</si>
  <si>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</si>
  <si>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</si>
  <si>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</si>
  <si>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</si>
  <si>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</si>
  <si>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</si>
  <si>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</si>
  <si>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</si>
  <si>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</si>
  <si>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</si>
  <si>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</si>
  <si>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</si>
  <si>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</si>
  <si>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</si>
  <si>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</si>
  <si>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</si>
  <si>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</si>
  <si>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</si>
  <si>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</si>
  <si>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</si>
  <si>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</si>
  <si>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</si>
  <si>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</si>
  <si>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</si>
  <si>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</si>
  <si>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</si>
  <si>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</si>
  <si>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</si>
  <si>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</si>
  <si>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</si>
  <si>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</si>
  <si>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</si>
  <si>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</si>
  <si>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</si>
  <si>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</si>
  <si>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</si>
  <si>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</si>
  <si>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</si>
  <si>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</si>
  <si>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</si>
  <si>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</si>
  <si>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</si>
  <si>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</si>
  <si>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</si>
  <si>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</si>
  <si>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</si>
  <si>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</si>
  <si>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</si>
  <si>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</si>
  <si>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</si>
  <si>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</si>
  <si>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</si>
  <si>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</si>
  <si>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</si>
  <si>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</si>
  <si>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</si>
  <si>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</si>
  <si>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</si>
  <si>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</si>
  <si>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</si>
  <si>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</si>
  <si>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</si>
  <si>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</si>
  <si>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</si>
  <si>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</si>
  <si>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</si>
  <si>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</si>
  <si>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</si>
  <si>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</si>
  <si>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</si>
  <si>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</si>
  <si>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</si>
  <si>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</si>
  <si>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</si>
  <si>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</si>
  <si>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</si>
  <si>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</si>
  <si>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</si>
  <si>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</si>
  <si>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</si>
  <si>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</si>
  <si>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</si>
  <si>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</si>
  <si>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</si>
  <si>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</si>
  <si>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</si>
  <si>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</si>
  <si>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</si>
  <si>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</si>
  <si>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</si>
  <si>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</si>
  <si>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</si>
  <si>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</si>
  <si>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</si>
  <si>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</si>
  <si>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</si>
  <si>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</si>
  <si>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</si>
  <si>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</si>
  <si>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</si>
  <si>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</si>
  <si>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</si>
  <si>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</si>
  <si>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</si>
  <si>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</si>
  <si>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</si>
  <si>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</si>
  <si>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</si>
  <si>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</si>
  <si>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</si>
  <si>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</si>
  <si>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</si>
  <si>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</si>
  <si>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</si>
  <si>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</si>
  <si>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</si>
  <si>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</si>
  <si>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</si>
  <si>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</si>
  <si>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</si>
  <si>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</si>
  <si>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</si>
  <si>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</si>
  <si>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</si>
  <si>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</si>
  <si>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</si>
  <si>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</si>
  <si>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</si>
  <si>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</si>
  <si>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</si>
  <si>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</si>
  <si>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</si>
  <si>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</si>
  <si>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</si>
  <si>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</si>
  <si>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</si>
  <si>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</si>
  <si>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</si>
  <si>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</si>
  <si>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</si>
  <si>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</si>
  <si>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</si>
  <si>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</si>
  <si>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</si>
  <si>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</si>
  <si>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</si>
  <si>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</si>
  <si>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</si>
  <si>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</si>
  <si>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</si>
  <si>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</si>
  <si>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</si>
  <si>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</si>
  <si>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</si>
  <si>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</si>
  <si>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</si>
  <si>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</si>
  <si>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</si>
  <si>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</si>
  <si>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</si>
  <si>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</si>
  <si>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</si>
  <si>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</si>
  <si>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</si>
  <si>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</si>
  <si>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</si>
  <si>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</si>
  <si>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</si>
  <si>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</si>
  <si>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</si>
  <si>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</si>
  <si>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</si>
  <si>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</si>
  <si>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</si>
  <si>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</si>
  <si>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</si>
  <si>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</si>
  <si>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</si>
  <si>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</si>
  <si>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</si>
  <si>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</si>
  <si>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</si>
  <si>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</si>
  <si>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</si>
  <si>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</si>
  <si>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</si>
  <si>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</si>
  <si>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</si>
  <si>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</si>
  <si>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</si>
  <si>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</si>
  <si>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</si>
  <si>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</si>
  <si>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</si>
  <si>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</si>
  <si>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</si>
  <si>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</si>
  <si>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</si>
  <si>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</si>
  <si>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</si>
  <si>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</si>
  <si>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</si>
  <si>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</si>
  <si>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</si>
  <si>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</si>
  <si>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</si>
  <si>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</si>
  <si>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</si>
  <si>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</si>
  <si>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</si>
  <si>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</si>
  <si>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</si>
  <si>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</si>
  <si>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</si>
  <si>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</si>
  <si>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</si>
  <si>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</si>
  <si>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</si>
  <si>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</si>
  <si>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</si>
  <si>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</si>
  <si>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</si>
  <si>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</si>
  <si>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</si>
  <si>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</si>
  <si>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</si>
  <si>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</si>
  <si>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</si>
  <si>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</si>
  <si>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</si>
  <si>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</si>
  <si>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</si>
  <si>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</si>
  <si>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</si>
  <si>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</si>
  <si>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</si>
  <si>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</si>
  <si>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</si>
  <si>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</si>
  <si>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</si>
  <si>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</si>
  <si>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</si>
  <si>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</si>
  <si>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</si>
  <si>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</si>
  <si>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</si>
  <si>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</si>
  <si>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</si>
  <si>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</si>
  <si>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</si>
  <si>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</si>
  <si>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</si>
  <si>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</si>
  <si>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</si>
  <si>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</si>
  <si>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</si>
  <si>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</si>
  <si>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</si>
  <si>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</si>
  <si>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</si>
  <si>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</si>
  <si>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</si>
  <si>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</si>
  <si>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</si>
  <si>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</si>
  <si>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</si>
  <si>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</si>
  <si>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</si>
  <si>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</si>
  <si>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</si>
  <si>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</si>
  <si>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</si>
  <si>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</si>
  <si>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</si>
  <si>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</si>
  <si>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</si>
  <si>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</si>
  <si>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</si>
  <si>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</si>
  <si>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</si>
  <si>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</si>
  <si>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</si>
  <si>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</si>
  <si>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</si>
  <si>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</si>
  <si>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</si>
  <si>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</si>
  <si>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</si>
  <si>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</si>
  <si>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</si>
  <si>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</si>
  <si>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</si>
  <si>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</si>
  <si>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</si>
  <si>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</si>
  <si>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</si>
  <si>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</si>
  <si>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</si>
  <si>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</si>
  <si>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</si>
  <si>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</si>
  <si>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</si>
  <si>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</si>
  <si>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</si>
  <si>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</si>
  <si>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</si>
  <si>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</si>
  <si>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</si>
  <si>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</si>
  <si>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</si>
  <si>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</si>
  <si>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</si>
  <si>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</si>
  <si>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</si>
  <si>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</si>
  <si>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</si>
  <si>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</si>
  <si>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</si>
  <si>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</si>
  <si>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</si>
  <si>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</si>
  <si>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</si>
  <si>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</si>
  <si>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</si>
  <si>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</si>
  <si>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</si>
  <si>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</si>
  <si>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</si>
  <si>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</si>
  <si>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</si>
  <si>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</si>
  <si>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</si>
  <si>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</si>
  <si>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</si>
  <si>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</si>
  <si>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</si>
  <si>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</si>
  <si>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</si>
  <si>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</si>
  <si>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</si>
  <si>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</si>
  <si>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</si>
  <si>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</si>
  <si>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</si>
  <si>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</si>
  <si>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</si>
  <si>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</si>
  <si>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</si>
  <si>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</si>
  <si>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</si>
  <si>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</si>
  <si>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</si>
  <si>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</si>
  <si>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</si>
  <si>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</si>
  <si>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</si>
  <si>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</si>
  <si>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</si>
  <si>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</si>
  <si>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</si>
  <si>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</si>
  <si>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</si>
  <si>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</si>
  <si>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</si>
  <si>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</si>
  <si>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</si>
  <si>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</si>
  <si>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</si>
  <si>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</si>
  <si>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</si>
  <si>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</si>
  <si>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</si>
  <si>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</si>
  <si>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</si>
  <si>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</si>
  <si>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</si>
  <si>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</si>
  <si>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</si>
  <si>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</si>
  <si>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</si>
  <si>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</si>
  <si>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</si>
  <si>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</si>
  <si>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</si>
  <si>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</si>
  <si>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</si>
  <si>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</si>
  <si>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</si>
  <si>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</si>
  <si>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</si>
  <si>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</si>
  <si>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</si>
  <si>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</si>
  <si>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</si>
  <si>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</si>
  <si>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</si>
  <si>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</si>
  <si>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</si>
  <si>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</si>
  <si>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</si>
  <si>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</si>
  <si>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</si>
  <si>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</si>
  <si>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</si>
  <si>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</si>
  <si>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</si>
  <si>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</si>
  <si>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</si>
  <si>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</si>
  <si>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</si>
  <si>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</si>
  <si>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</si>
  <si>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</si>
  <si>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</si>
  <si>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</si>
  <si>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</si>
  <si>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</si>
  <si>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</si>
  <si>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</si>
  <si>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</si>
  <si>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</si>
  <si>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</si>
  <si>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</si>
  <si>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</si>
  <si>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</si>
  <si>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</si>
  <si>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</si>
  <si>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</si>
  <si>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</si>
  <si>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</si>
  <si>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</si>
  <si>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</si>
  <si>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</si>
  <si>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</si>
  <si>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</si>
  <si>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</si>
  <si>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</si>
  <si>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</si>
  <si>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</si>
  <si>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</si>
  <si>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</si>
  <si>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</si>
  <si>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</si>
  <si>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</si>
  <si>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</si>
  <si>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</si>
  <si>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</si>
  <si>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</si>
  <si>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</si>
  <si>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</si>
  <si>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</si>
  <si>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</si>
  <si>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</si>
  <si>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</si>
  <si>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</si>
  <si>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</si>
  <si>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</si>
  <si>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</si>
  <si>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</si>
  <si>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</si>
  <si>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</si>
  <si>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</si>
  <si>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</si>
  <si>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</si>
  <si>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</si>
  <si>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</si>
  <si>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</si>
  <si>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</si>
  <si>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</si>
  <si>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</si>
  <si>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</si>
  <si>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</si>
  <si>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</si>
  <si>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</si>
  <si>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</si>
  <si>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</si>
  <si>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</si>
  <si>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</si>
  <si>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</si>
  <si>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</si>
  <si>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</si>
  <si>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</si>
  <si>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</si>
  <si>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</si>
  <si>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</si>
  <si>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</si>
  <si>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</si>
  <si>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</si>
  <si>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</si>
  <si>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</si>
  <si>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</si>
  <si>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</si>
  <si>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</si>
  <si>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</si>
  <si>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</si>
  <si>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</si>
  <si>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</si>
  <si>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</si>
  <si>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</si>
  <si>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</si>
  <si>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</si>
  <si>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</si>
  <si>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</si>
  <si>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</si>
  <si>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</si>
  <si>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</si>
  <si>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</si>
  <si>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</si>
  <si>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</si>
  <si>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</si>
  <si>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</si>
  <si>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</si>
  <si>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</si>
  <si>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</si>
  <si>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</si>
  <si>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</si>
  <si>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</si>
  <si>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</si>
  <si>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</si>
  <si>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</si>
  <si>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</si>
  <si>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</si>
  <si>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</si>
  <si>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</si>
  <si>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</si>
  <si>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</si>
  <si>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</si>
  <si>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</si>
  <si>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</si>
  <si>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</si>
  <si>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</si>
  <si>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</si>
  <si>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</si>
  <si>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</si>
  <si>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</si>
  <si>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</si>
  <si>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</si>
  <si>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</si>
  <si>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</si>
  <si>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</si>
  <si>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</si>
  <si>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</si>
  <si>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</si>
  <si>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</si>
  <si>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</si>
  <si>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</si>
  <si>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</si>
  <si>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</si>
  <si>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</si>
  <si>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</si>
  <si>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</si>
  <si>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</si>
  <si>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</si>
  <si>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</si>
  <si>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</si>
  <si>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</si>
  <si>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</si>
  <si>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</si>
  <si>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</si>
  <si>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</si>
  <si>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</si>
  <si>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</si>
  <si>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</si>
  <si>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</si>
  <si>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</si>
  <si>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</si>
  <si>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</si>
  <si>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</si>
  <si>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</si>
  <si>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</si>
  <si>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</si>
  <si>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</si>
  <si>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</si>
  <si>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</si>
  <si>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</si>
  <si>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</si>
  <si>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</si>
  <si>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</si>
  <si>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</si>
  <si>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</si>
  <si>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</si>
  <si>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</si>
  <si>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</si>
  <si>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</si>
  <si>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</si>
  <si>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</si>
  <si>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</si>
  <si>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</si>
  <si>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</si>
  <si>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</si>
  <si>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</si>
  <si>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</si>
  <si>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</si>
  <si>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</si>
  <si>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</si>
  <si>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</si>
  <si>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</si>
  <si>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</si>
  <si>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</si>
  <si>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</si>
  <si>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</si>
  <si>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</si>
  <si>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</si>
  <si>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</si>
  <si>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</si>
  <si>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</si>
  <si>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</si>
  <si>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</si>
  <si>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</si>
  <si>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</si>
  <si>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</si>
  <si>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</si>
  <si>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</si>
  <si>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</si>
  <si>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</si>
  <si>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</si>
  <si>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</si>
  <si>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</si>
  <si>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</si>
  <si>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</si>
  <si>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</si>
  <si>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</si>
  <si>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</si>
  <si>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</si>
  <si>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</si>
  <si>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</si>
  <si>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</si>
  <si>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</si>
  <si>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</si>
  <si>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</si>
  <si>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</si>
  <si>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</si>
  <si>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</si>
  <si>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</si>
  <si>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</si>
  <si>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</si>
  <si>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</si>
  <si>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</si>
  <si>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</si>
  <si>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</si>
  <si>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</si>
  <si>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</si>
  <si>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</si>
  <si>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</si>
  <si>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</si>
  <si>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</si>
  <si>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</si>
  <si>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</si>
  <si>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</si>
  <si>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</si>
  <si>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</si>
  <si>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</si>
  <si>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</si>
  <si>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</si>
  <si>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</si>
  <si>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</si>
  <si>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</si>
  <si>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</si>
  <si>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</si>
  <si>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</si>
  <si>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</si>
  <si>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</si>
  <si>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</si>
  <si>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</si>
  <si>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</si>
  <si>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</si>
  <si>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</si>
  <si>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</si>
  <si>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</si>
  <si>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</si>
  <si>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</si>
  <si>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</si>
  <si>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</si>
  <si>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</si>
  <si>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</si>
  <si>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</si>
  <si>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</si>
  <si>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</si>
  <si>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</si>
  <si>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</si>
  <si>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</si>
  <si>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</si>
  <si>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</si>
  <si>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</si>
  <si>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</si>
  <si>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</si>
  <si>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</si>
  <si>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</si>
  <si>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</si>
  <si>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</si>
  <si>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</si>
  <si>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</si>
  <si>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</si>
  <si>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</si>
  <si>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</si>
  <si>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</si>
  <si>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</si>
  <si>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</si>
  <si>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</si>
  <si>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</si>
  <si>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</si>
  <si>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</si>
  <si>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</si>
  <si>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</si>
  <si>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</si>
  <si>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</si>
  <si>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</si>
  <si>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</si>
  <si>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</si>
  <si>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</si>
  <si>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</si>
  <si>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</si>
  <si>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</si>
  <si>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</si>
  <si>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</si>
  <si>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</si>
  <si>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</si>
  <si>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</si>
  <si>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</si>
  <si>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</si>
  <si>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</si>
  <si>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</si>
  <si>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</si>
  <si>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</si>
  <si>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</si>
  <si>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</si>
  <si>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</si>
  <si>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</si>
  <si>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</si>
  <si>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</si>
  <si>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</si>
  <si>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</si>
  <si>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</si>
  <si>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</si>
  <si>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</si>
  <si>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</si>
  <si>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</si>
  <si>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</si>
  <si>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</si>
  <si>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</si>
  <si>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</si>
  <si>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</si>
  <si>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</si>
  <si>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</si>
  <si>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</si>
  <si>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</si>
  <si>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</si>
  <si>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</si>
  <si>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</si>
  <si>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</si>
  <si>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</si>
  <si>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</si>
  <si>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</si>
  <si>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</si>
  <si>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</si>
  <si>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</si>
  <si>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</si>
  <si>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</si>
  <si>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</si>
  <si>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</si>
  <si>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</si>
  <si>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</si>
  <si>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</si>
  <si>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</si>
  <si>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</si>
  <si>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</si>
  <si>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</si>
  <si>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</si>
  <si>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</si>
  <si>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</si>
  <si>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</si>
  <si>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</si>
  <si>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</si>
  <si>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</si>
  <si>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</si>
  <si>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</si>
  <si>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</si>
  <si>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</si>
  <si>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</si>
  <si>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</si>
  <si>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</si>
  <si>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</si>
  <si>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</si>
  <si>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</si>
  <si>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</si>
  <si>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</si>
  <si>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</si>
  <si>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</si>
  <si>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</si>
  <si>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</si>
  <si>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</si>
  <si>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</si>
  <si>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</si>
  <si>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</si>
  <si>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</si>
  <si>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</si>
  <si>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</si>
  <si>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</si>
  <si>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</si>
  <si>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</si>
  <si>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</si>
  <si>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</si>
  <si>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</si>
  <si>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</si>
  <si>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</si>
  <si>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</si>
  <si>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</si>
  <si>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</si>
  <si>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</si>
  <si>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</si>
  <si>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</si>
  <si>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</si>
  <si>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</si>
  <si>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</si>
  <si>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</si>
  <si>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</si>
  <si>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</si>
  <si>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</si>
  <si>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</si>
  <si>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</si>
  <si>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</si>
  <si>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</si>
  <si>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</si>
  <si>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</si>
  <si>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</si>
  <si>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</si>
  <si>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</si>
  <si>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</si>
  <si>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</si>
  <si>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</si>
  <si>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</si>
  <si>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</si>
  <si>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</si>
  <si>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</si>
  <si>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</si>
  <si>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</si>
  <si>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</si>
  <si>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</si>
  <si>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</si>
  <si>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</si>
  <si>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</si>
  <si>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</si>
  <si>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</si>
  <si>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</si>
  <si>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</si>
  <si>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</si>
  <si>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</si>
  <si>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</si>
  <si>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</si>
  <si>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</si>
  <si>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</si>
  <si>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</si>
  <si>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</si>
  <si>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</si>
  <si>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</si>
  <si>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</si>
  <si>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</si>
  <si>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</si>
  <si>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</si>
  <si>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</si>
  <si>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</si>
  <si>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</si>
  <si>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</si>
  <si>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</si>
  <si>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</si>
  <si>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</si>
  <si>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</si>
  <si>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</si>
  <si>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</si>
  <si>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</si>
  <si>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</si>
  <si>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</si>
  <si>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</si>
  <si>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</si>
  <si>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</si>
  <si>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</si>
  <si>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</si>
  <si>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</si>
  <si>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</si>
  <si>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</si>
  <si>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</si>
  <si>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</si>
  <si>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</si>
  <si>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</si>
  <si>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</si>
  <si>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</si>
  <si>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</si>
  <si>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</si>
  <si>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</si>
  <si>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</si>
  <si>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</si>
  <si>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</si>
  <si>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</si>
  <si>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</si>
  <si>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</si>
  <si>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</si>
  <si>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</si>
  <si>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</si>
  <si>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</si>
  <si>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</si>
  <si>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</si>
  <si>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</si>
  <si>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</si>
  <si>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</si>
  <si>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</si>
  <si>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</si>
  <si>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</si>
  <si>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</si>
  <si>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</si>
  <si>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</si>
  <si>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</si>
  <si>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</si>
  <si>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</si>
  <si>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</si>
  <si>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</si>
  <si>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</si>
  <si>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</si>
  <si>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</si>
  <si>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</si>
  <si>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</si>
  <si>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</si>
  <si>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</si>
  <si>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</si>
  <si>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</si>
  <si>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</si>
  <si>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</si>
  <si>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</si>
  <si>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</si>
  <si>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</si>
  <si>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</si>
  <si>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</si>
  <si>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</si>
  <si>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</si>
  <si>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</si>
  <si>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</si>
  <si>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</si>
  <si>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</si>
  <si>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</si>
  <si>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</si>
  <si>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</si>
  <si>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</si>
  <si>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</si>
  <si>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</si>
  <si>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</si>
  <si>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</si>
  <si>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</si>
  <si>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</si>
  <si>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</si>
  <si>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</si>
  <si>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</si>
  <si>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</si>
  <si>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</si>
  <si>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</si>
  <si>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</si>
  <si>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</si>
  <si>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</si>
  <si>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</si>
  <si>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</si>
  <si>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</si>
  <si>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</si>
  <si>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</si>
  <si>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</si>
  <si>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</si>
  <si>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</si>
  <si>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</si>
  <si>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</si>
  <si>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</si>
  <si>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</si>
  <si>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</si>
  <si>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</si>
  <si>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</si>
  <si>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</si>
  <si>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</si>
  <si>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</si>
  <si>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</si>
  <si>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</si>
  <si>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</si>
  <si>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</si>
  <si>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</si>
  <si>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</si>
  <si>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</si>
  <si>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</si>
  <si>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</si>
  <si>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</si>
  <si>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</si>
  <si>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</si>
  <si>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</si>
  <si>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</si>
  <si>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</si>
  <si>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</si>
  <si>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</si>
  <si>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</si>
  <si>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</si>
  <si>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</si>
  <si>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</si>
  <si>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</si>
  <si>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</si>
  <si>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</si>
  <si>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</si>
  <si>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</si>
  <si>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</si>
  <si>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</si>
  <si>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</si>
  <si>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</si>
  <si>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</si>
  <si>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</si>
  <si>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</si>
  <si>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</si>
  <si>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</si>
  <si>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</si>
  <si>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</si>
  <si>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</si>
  <si>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</si>
  <si>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</si>
  <si>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</si>
  <si>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</si>
  <si>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</si>
  <si>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</si>
  <si>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</si>
  <si>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</si>
  <si>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</si>
  <si>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</si>
  <si>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</si>
  <si>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</si>
  <si>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</si>
  <si>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</si>
  <si>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</si>
  <si>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</si>
  <si>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</si>
  <si>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</si>
  <si>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</si>
  <si>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</si>
  <si>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</si>
  <si>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</si>
  <si>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</si>
  <si>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</si>
  <si>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</si>
  <si>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</si>
  <si>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</si>
  <si>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</si>
  <si>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</si>
  <si>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</si>
  <si>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</si>
  <si>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</si>
  <si>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</si>
  <si>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</si>
  <si>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</si>
  <si>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</si>
  <si>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</si>
  <si>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</si>
  <si>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</si>
  <si>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</si>
  <si>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</si>
  <si>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</si>
  <si>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</si>
  <si>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</si>
  <si>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</si>
  <si>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</si>
  <si>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</si>
  <si>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</si>
  <si>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</si>
  <si>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</si>
  <si>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</si>
  <si>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</si>
  <si>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</si>
  <si>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</si>
  <si>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</si>
  <si>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</si>
  <si>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</si>
  <si>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</si>
  <si>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</si>
  <si>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</si>
  <si>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</si>
  <si>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</si>
  <si>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</si>
  <si>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</si>
  <si>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</si>
  <si>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</si>
  <si>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</si>
  <si>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</si>
  <si>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</si>
  <si>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</si>
  <si>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</si>
  <si>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</si>
  <si>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</si>
  <si>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</si>
  <si>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</si>
  <si>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</si>
  <si>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</si>
  <si>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</si>
  <si>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</si>
  <si>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</si>
  <si>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</si>
  <si>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</si>
  <si>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</si>
  <si>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</si>
  <si>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</si>
  <si>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</si>
  <si>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</si>
  <si>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</si>
  <si>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</si>
  <si>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</si>
  <si>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</si>
  <si>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</si>
  <si>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</si>
  <si>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</si>
  <si>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</si>
  <si>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</si>
  <si>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</si>
  <si>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</si>
  <si>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</si>
  <si>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</si>
  <si>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</si>
  <si>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</si>
  <si>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</si>
  <si>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</si>
  <si>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</si>
  <si>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</si>
  <si>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</si>
  <si>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</si>
  <si>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</si>
  <si>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</si>
  <si>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</si>
  <si>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</si>
  <si>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</si>
  <si>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</si>
  <si>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</si>
  <si>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</si>
  <si>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</si>
  <si>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</si>
  <si>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</si>
  <si>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</si>
  <si>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</si>
  <si>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</si>
  <si>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</si>
  <si>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</si>
  <si>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</si>
  <si>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</si>
  <si>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</si>
  <si>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</si>
  <si>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</si>
  <si>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</si>
  <si>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</si>
  <si>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</si>
  <si>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</si>
  <si>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</si>
  <si>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</si>
  <si>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</si>
  <si>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</si>
  <si>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</si>
  <si>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</si>
  <si>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</si>
  <si>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</si>
  <si>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</si>
  <si>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</si>
  <si>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</si>
  <si>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</si>
  <si>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</si>
  <si>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</si>
  <si>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</si>
  <si>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</si>
  <si>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</si>
  <si>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</si>
  <si>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</si>
  <si>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</si>
  <si>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</si>
  <si>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</si>
  <si>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</si>
  <si>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</si>
  <si>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</si>
  <si>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</si>
  <si>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</si>
  <si>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</si>
  <si>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</si>
  <si>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</si>
  <si>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</si>
  <si>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</si>
  <si>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</si>
  <si>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</si>
  <si>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</si>
  <si>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</si>
  <si>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</si>
  <si>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</si>
  <si>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</si>
  <si>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</si>
  <si>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</si>
  <si>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</si>
  <si>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</si>
  <si>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</si>
  <si>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</si>
  <si>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</si>
  <si>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</si>
  <si>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</si>
  <si>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</si>
  <si>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</si>
  <si>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</si>
  <si>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</si>
  <si>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</si>
  <si>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</si>
  <si>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</si>
  <si>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</si>
  <si>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</si>
  <si>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</si>
  <si>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</si>
  <si>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</si>
  <si>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</si>
  <si>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</si>
  <si>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</si>
  <si>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</si>
  <si>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</si>
  <si>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</si>
  <si>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</si>
  <si>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</si>
  <si>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</si>
  <si>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</si>
  <si>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</si>
  <si>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</si>
  <si>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</si>
  <si>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</si>
  <si>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</si>
  <si>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</si>
  <si>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</si>
  <si>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</si>
  <si>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</si>
  <si>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</si>
  <si>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</si>
  <si>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</si>
  <si>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</si>
  <si>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</si>
  <si>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</si>
  <si>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</si>
  <si>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</si>
  <si>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</si>
  <si>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</si>
  <si>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</si>
  <si>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</si>
  <si>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</si>
  <si>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</si>
  <si>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</si>
  <si>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</si>
  <si>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</si>
  <si>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</si>
  <si>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</si>
  <si>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</si>
  <si>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</si>
  <si>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</si>
  <si>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</si>
  <si>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</si>
  <si>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</si>
  <si>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</si>
  <si>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</si>
  <si>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</si>
  <si>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</si>
  <si>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</si>
  <si>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</si>
  <si>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</si>
  <si>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</si>
  <si>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</si>
  <si>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</si>
  <si>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</si>
  <si>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</si>
  <si>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</si>
  <si>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</si>
  <si>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</si>
  <si>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</si>
  <si>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</si>
  <si>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</si>
  <si>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</si>
  <si>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</si>
  <si>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</si>
  <si>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</si>
  <si>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</si>
  <si>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</si>
  <si>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</si>
  <si>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</si>
  <si>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</si>
  <si>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</si>
  <si>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</si>
  <si>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</si>
  <si>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</si>
  <si>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</si>
  <si>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</si>
  <si>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</si>
  <si>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</si>
  <si>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</si>
  <si>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</si>
  <si>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</si>
  <si>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</si>
  <si>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</si>
  <si>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</si>
  <si>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</si>
  <si>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</si>
  <si>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</si>
  <si>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</si>
  <si>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</si>
  <si>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</si>
  <si>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</si>
  <si>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</si>
  <si>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</si>
  <si>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</si>
  <si>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</si>
  <si>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</si>
  <si>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</si>
  <si>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</si>
  <si>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</si>
  <si>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</si>
  <si>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</si>
  <si>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</si>
  <si>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</si>
  <si>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</si>
  <si>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</si>
  <si>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</si>
  <si>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</si>
  <si>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</si>
  <si>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</si>
  <si>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</si>
  <si>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</si>
  <si>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</si>
  <si>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</si>
  <si>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</si>
  <si>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</si>
  <si>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</si>
  <si>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</si>
  <si>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</si>
  <si>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</si>
  <si>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</si>
  <si>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</si>
  <si>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</si>
  <si>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</si>
  <si>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</si>
  <si>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</si>
  <si>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</si>
  <si>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</si>
  <si>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</si>
  <si>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</si>
  <si>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</si>
  <si>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</si>
  <si>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</si>
  <si>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</si>
  <si>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</si>
  <si>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</si>
  <si>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</si>
  <si>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</si>
  <si>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</si>
  <si>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</si>
  <si>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</si>
  <si>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</si>
  <si>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</si>
  <si>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</si>
  <si>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</si>
  <si>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</si>
  <si>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</si>
  <si>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</si>
  <si>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</si>
  <si>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</si>
  <si>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</si>
  <si>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</si>
  <si>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</si>
  <si>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</si>
  <si>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</si>
  <si>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</si>
  <si>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</si>
  <si>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</si>
  <si>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</si>
  <si>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</si>
  <si>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</si>
  <si>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</si>
  <si>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</si>
  <si>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</si>
  <si>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</si>
  <si>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</si>
  <si>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</si>
  <si>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</si>
  <si>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</si>
  <si>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</si>
  <si>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</si>
  <si>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</si>
  <si>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</si>
  <si>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</si>
  <si>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</si>
  <si>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</si>
  <si>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</si>
  <si>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</si>
  <si>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</si>
  <si>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</si>
  <si>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</si>
  <si>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</si>
  <si>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</si>
  <si>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</si>
  <si>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</si>
  <si>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</si>
  <si>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</si>
  <si>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</si>
  <si>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</si>
  <si>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</si>
  <si>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</si>
  <si>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</si>
  <si>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</si>
  <si>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</si>
  <si>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</si>
  <si>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</si>
  <si>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</si>
  <si>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</si>
  <si>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</si>
  <si>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</si>
  <si>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</si>
  <si>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</si>
  <si>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</si>
  <si>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</si>
  <si>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</si>
  <si>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</si>
  <si>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</si>
  <si>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</si>
  <si>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</si>
  <si>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</si>
  <si>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</si>
  <si>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</si>
  <si>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</si>
  <si>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</si>
  <si>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</si>
  <si>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</si>
  <si>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</si>
  <si>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</si>
  <si>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</si>
  <si>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</si>
  <si>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</si>
  <si>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</si>
  <si>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</si>
  <si>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</si>
  <si>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</si>
  <si>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</si>
  <si>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</si>
  <si>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</si>
  <si>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</si>
  <si>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</si>
  <si>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</si>
  <si>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</si>
  <si>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</si>
  <si>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</si>
  <si>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</si>
  <si>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</si>
  <si>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</si>
  <si>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</si>
  <si>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</si>
  <si>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</si>
  <si>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</si>
  <si>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</si>
  <si>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</si>
  <si>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</si>
  <si>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</si>
  <si>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</si>
  <si>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</si>
  <si>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</si>
  <si>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</si>
  <si>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</si>
  <si>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</si>
  <si>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</si>
  <si>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</si>
  <si>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</si>
  <si>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</si>
  <si>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</si>
  <si>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</si>
  <si>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</si>
  <si>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</si>
  <si>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</si>
  <si>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</si>
  <si>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</si>
  <si>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</si>
  <si>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</si>
  <si>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</si>
  <si>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</si>
  <si>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</si>
  <si>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</si>
  <si>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</si>
  <si>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</si>
  <si>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</si>
  <si>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</si>
  <si>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</si>
  <si>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</si>
  <si>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</si>
  <si>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</si>
  <si>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</si>
  <si>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</si>
  <si>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</si>
  <si>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</si>
  <si>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</si>
  <si>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</si>
  <si>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</si>
  <si>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</si>
  <si>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</si>
  <si>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</si>
  <si>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</si>
  <si>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</si>
  <si>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</si>
  <si>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</si>
  <si>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</si>
  <si>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</si>
  <si>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</si>
  <si>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</si>
  <si>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</si>
  <si>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</si>
  <si>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</si>
  <si>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</si>
  <si>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</si>
  <si>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</si>
  <si>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</si>
  <si>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</si>
  <si>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</si>
  <si>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</si>
  <si>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</si>
  <si>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</si>
  <si>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</si>
  <si>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</si>
  <si>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</si>
  <si>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</si>
  <si>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</si>
  <si>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</si>
  <si>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</si>
  <si>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</si>
  <si>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</si>
  <si>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</si>
  <si>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</si>
  <si>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</si>
  <si>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</si>
  <si>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</si>
  <si>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</si>
  <si>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</si>
  <si>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</si>
  <si>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</si>
  <si>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</si>
  <si>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</si>
  <si>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</si>
  <si>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</si>
  <si>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</si>
  <si>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</si>
  <si>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</si>
  <si>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</si>
  <si>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</si>
  <si>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</si>
  <si>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</si>
  <si>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</si>
  <si>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</si>
  <si>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</si>
  <si>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</si>
  <si>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</si>
  <si>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</si>
  <si>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</si>
  <si>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</si>
  <si>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</si>
  <si>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</si>
  <si>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</si>
  <si>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</si>
  <si>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</si>
  <si>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</si>
  <si>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</si>
  <si>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</si>
  <si>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</si>
  <si>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</si>
  <si>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</si>
  <si>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</si>
  <si>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</si>
  <si>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</si>
  <si>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</si>
  <si>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</si>
  <si>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</si>
  <si>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</si>
  <si>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</si>
  <si>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</si>
  <si>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</si>
  <si>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</si>
  <si>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</si>
  <si>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</si>
  <si>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</si>
  <si>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</si>
  <si>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</si>
  <si>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</si>
  <si>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</si>
  <si>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</si>
  <si>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</si>
  <si>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</si>
  <si>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</si>
  <si>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</si>
  <si>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</si>
  <si>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</si>
  <si>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</si>
  <si>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</si>
  <si>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</si>
  <si>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</si>
  <si>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</si>
  <si>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</si>
  <si>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</si>
  <si>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</si>
  <si>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</si>
  <si>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</si>
  <si>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</si>
  <si>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</si>
  <si>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</si>
  <si>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</si>
  <si>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</si>
  <si>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</si>
  <si>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</si>
  <si>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</si>
  <si>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</si>
  <si>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</si>
  <si>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</si>
  <si>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</si>
  <si>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</si>
  <si>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</si>
  <si>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</si>
  <si>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</si>
  <si>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</si>
  <si>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</si>
  <si>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</si>
  <si>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</si>
  <si>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</si>
  <si>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</si>
  <si>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</si>
  <si>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</si>
  <si>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</si>
  <si>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</si>
  <si>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</si>
  <si>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</si>
  <si>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</si>
  <si>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</si>
  <si>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</si>
  <si>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</si>
  <si>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</si>
  <si>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</si>
  <si>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</si>
  <si>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</si>
  <si>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</si>
  <si>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</si>
  <si>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</si>
  <si>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</si>
  <si>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</si>
  <si>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</si>
  <si>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</si>
  <si>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</si>
  <si>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</si>
  <si>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</si>
  <si>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</si>
  <si>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</si>
  <si>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</si>
  <si>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</si>
  <si>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</si>
  <si>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</si>
  <si>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</si>
  <si>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</si>
  <si>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</si>
  <si>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</si>
  <si>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</si>
  <si>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</si>
  <si>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</si>
  <si>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</si>
  <si>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</si>
  <si>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</si>
  <si>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</si>
  <si>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</si>
  <si>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</si>
  <si>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</si>
  <si>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</si>
  <si>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</si>
  <si>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</si>
  <si>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</si>
  <si>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</si>
  <si>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</si>
  <si>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</si>
  <si>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</si>
  <si>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</si>
  <si>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</si>
  <si>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</si>
  <si>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</si>
  <si>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</si>
  <si>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</si>
  <si>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</si>
  <si>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</si>
  <si>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</si>
  <si>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</si>
  <si>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</si>
  <si>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</si>
  <si>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</si>
  <si>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</si>
  <si>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</si>
  <si>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</si>
  <si>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</si>
  <si>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</si>
  <si>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</si>
  <si>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</si>
  <si>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</si>
  <si>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</si>
  <si>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</si>
  <si>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</si>
  <si>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</si>
  <si>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</si>
  <si>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</si>
  <si>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</si>
  <si>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</si>
  <si>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</si>
  <si>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</si>
  <si>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</si>
  <si>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</si>
  <si>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</si>
  <si>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</si>
  <si>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</si>
  <si>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</si>
  <si>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</si>
  <si>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</si>
  <si>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</si>
  <si>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</si>
  <si>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</si>
  <si>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</si>
  <si>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</si>
  <si>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</si>
  <si>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</si>
  <si>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</si>
  <si>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</si>
  <si>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</si>
  <si>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</si>
  <si>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</si>
  <si>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</si>
  <si>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</si>
  <si>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</si>
  <si>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</si>
  <si>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</si>
  <si>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</si>
  <si>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</si>
  <si>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</si>
  <si>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</si>
  <si>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</si>
  <si>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</si>
  <si>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</si>
  <si>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</si>
  <si>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</si>
  <si>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</si>
  <si>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</si>
  <si>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</si>
  <si>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</si>
  <si>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</si>
  <si>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</si>
  <si>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</si>
  <si>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</si>
  <si>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</si>
  <si>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</si>
  <si>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</si>
  <si>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</si>
  <si>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</si>
  <si>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</si>
  <si>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</si>
  <si>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</si>
  <si>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</si>
  <si>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</si>
  <si>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</si>
  <si>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</si>
  <si>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</si>
  <si>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</si>
  <si>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</si>
  <si>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</si>
  <si>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</si>
  <si>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</si>
  <si>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</si>
  <si>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</si>
  <si>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</si>
  <si>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</si>
  <si>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</si>
  <si>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</si>
  <si>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</si>
  <si>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</si>
  <si>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</si>
  <si>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</si>
  <si>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</si>
  <si>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</si>
  <si>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</si>
  <si>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</si>
  <si>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</si>
  <si>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</si>
  <si>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</si>
  <si>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</si>
  <si>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</si>
  <si>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</si>
  <si>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</si>
  <si>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</si>
  <si>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</si>
  <si>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</si>
  <si>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</si>
  <si>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</si>
  <si>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</si>
  <si>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</si>
  <si>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</si>
  <si>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</si>
  <si>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</si>
  <si>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</si>
  <si>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</si>
  <si>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</si>
  <si>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</si>
  <si>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</si>
  <si>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</si>
  <si>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</si>
  <si>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</si>
  <si>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</si>
  <si>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</si>
  <si>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</si>
  <si>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</si>
  <si>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</si>
  <si>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</si>
  <si>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</si>
  <si>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</si>
  <si>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</si>
  <si>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</si>
  <si>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</si>
  <si>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</si>
  <si>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</si>
  <si>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</si>
  <si>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</si>
  <si>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</si>
  <si>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</si>
  <si>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</si>
  <si>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</si>
  <si>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</si>
  <si>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</si>
  <si>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</si>
  <si>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</si>
  <si>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</si>
  <si>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</si>
  <si>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</si>
  <si>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</si>
  <si>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</si>
  <si>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</si>
  <si>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</si>
  <si>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</si>
  <si>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</si>
  <si>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</si>
  <si>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</si>
  <si>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</si>
  <si>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</si>
  <si>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</si>
  <si>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</si>
  <si>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</si>
  <si>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</si>
  <si>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</si>
  <si>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</si>
  <si>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</si>
  <si>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</si>
  <si>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</si>
  <si>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</si>
  <si>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</si>
  <si>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</si>
  <si>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</si>
  <si>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</si>
  <si>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</si>
  <si>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</si>
  <si>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</si>
  <si>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</si>
  <si>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</si>
  <si>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</si>
  <si>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</si>
  <si>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</si>
  <si>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</si>
  <si>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</si>
  <si>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</si>
  <si>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</si>
  <si>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</si>
  <si>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</si>
  <si>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</si>
  <si>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</si>
  <si>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</si>
  <si>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</si>
  <si>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</si>
  <si>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</si>
  <si>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</si>
  <si>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</si>
  <si>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</si>
  <si>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</si>
  <si>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</si>
  <si>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</si>
  <si>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</si>
  <si>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</si>
  <si>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</si>
  <si>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</si>
  <si>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</si>
  <si>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</si>
  <si>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</si>
  <si>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</si>
  <si>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</si>
  <si>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</si>
  <si>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</si>
  <si>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</si>
  <si>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</si>
  <si>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</si>
  <si>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</si>
  <si>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</si>
  <si>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</si>
  <si>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</si>
  <si>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</si>
  <si>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</si>
  <si>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</si>
  <si>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</si>
  <si>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</si>
  <si>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</si>
  <si>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</si>
  <si>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</si>
  <si>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</si>
  <si>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</si>
  <si>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</si>
  <si>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</si>
  <si>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</si>
  <si>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</si>
  <si>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</si>
  <si>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</si>
  <si>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</si>
  <si>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</si>
  <si>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</si>
  <si>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</si>
  <si>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</si>
  <si>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</si>
  <si>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</si>
  <si>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</si>
  <si>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</si>
  <si>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</si>
  <si>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</si>
  <si>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</si>
  <si>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</si>
  <si>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</si>
  <si>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</si>
  <si>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</si>
  <si>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</si>
  <si>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</si>
  <si>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</si>
  <si>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</si>
  <si>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</si>
  <si>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</si>
  <si>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</si>
  <si>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</si>
  <si>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</si>
  <si>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</si>
  <si>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</si>
  <si>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</si>
  <si>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</si>
  <si>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</si>
  <si>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</si>
  <si>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</si>
  <si>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</si>
  <si>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</si>
  <si>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</si>
  <si>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</si>
  <si>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</si>
  <si>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</si>
  <si>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</si>
  <si>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</si>
  <si>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</si>
  <si>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</si>
  <si>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</si>
  <si>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</si>
  <si>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</si>
  <si>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</si>
  <si>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</si>
  <si>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</si>
  <si>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</si>
  <si>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</si>
  <si>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</si>
  <si>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</si>
  <si>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</si>
  <si>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</si>
  <si>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</si>
  <si>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</si>
  <si>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</si>
  <si>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</si>
  <si>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</si>
  <si>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</si>
  <si>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</si>
  <si>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</si>
  <si>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</si>
  <si>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</si>
  <si>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</si>
  <si>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</si>
  <si>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</si>
  <si>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</si>
  <si>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</si>
  <si>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</si>
  <si>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</si>
  <si>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</si>
  <si>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</si>
  <si>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</si>
  <si>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</si>
  <si>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</si>
  <si>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</si>
  <si>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</si>
  <si>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</si>
  <si>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</si>
  <si>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</si>
  <si>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</si>
  <si>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</si>
  <si>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</si>
  <si>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</si>
  <si>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</si>
  <si>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</si>
  <si>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</si>
  <si>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</si>
  <si>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</si>
  <si>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</si>
  <si>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</si>
  <si>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</si>
  <si>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</si>
  <si>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</si>
  <si>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</si>
  <si>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</si>
  <si>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</si>
  <si>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</si>
  <si>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</si>
  <si>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</si>
  <si>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</si>
  <si>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</si>
  <si>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</si>
  <si>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</si>
  <si>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</si>
  <si>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</si>
  <si>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</si>
  <si>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</si>
  <si>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</si>
  <si>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</si>
  <si>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</si>
  <si>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</si>
  <si>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</si>
  <si>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</si>
  <si>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</si>
  <si>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</si>
  <si>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</si>
  <si>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</si>
  <si>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</si>
  <si>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</si>
  <si>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</si>
  <si>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</si>
  <si>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</si>
  <si>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</si>
  <si>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</si>
  <si>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</si>
  <si>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</si>
  <si>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</si>
  <si>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</si>
  <si>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</si>
  <si>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</si>
  <si>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</si>
  <si>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</si>
  <si>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</si>
  <si>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</si>
  <si>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</si>
  <si>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</si>
  <si>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</si>
  <si>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</si>
  <si>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</si>
  <si>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</si>
  <si>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</si>
  <si>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</si>
  <si>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</si>
  <si>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</si>
  <si>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</si>
  <si>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</si>
  <si>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</si>
  <si>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</si>
  <si>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</si>
  <si>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</si>
  <si>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</si>
  <si>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</si>
  <si>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</si>
  <si>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</si>
  <si>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</si>
  <si>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</si>
  <si>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</si>
  <si>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</si>
  <si>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</si>
  <si>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</si>
  <si>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</si>
  <si>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</si>
  <si>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</si>
  <si>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</si>
  <si>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</si>
  <si>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</si>
  <si>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</si>
  <si>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</si>
  <si>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</si>
  <si>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</si>
  <si>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</si>
  <si>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</si>
  <si>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</si>
  <si>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</si>
  <si>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</si>
  <si>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</si>
  <si>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</si>
  <si>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</si>
  <si>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</si>
  <si>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</si>
  <si>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</si>
  <si>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</si>
  <si>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</si>
  <si>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</si>
  <si>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</si>
  <si>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</si>
  <si>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</si>
  <si>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</si>
  <si>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</si>
  <si>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</si>
  <si>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</si>
  <si>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</si>
  <si>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</si>
  <si>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</si>
  <si>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</si>
  <si>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</si>
  <si>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</si>
  <si>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</si>
  <si>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</si>
  <si>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</si>
  <si>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</si>
  <si>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</si>
  <si>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</si>
  <si>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</si>
  <si>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</si>
  <si>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</si>
  <si>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</si>
  <si>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</si>
  <si>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</si>
  <si>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</si>
  <si>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</si>
  <si>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</si>
  <si>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</si>
  <si>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</si>
  <si>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</si>
  <si>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</si>
  <si>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</si>
  <si>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</si>
  <si>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</si>
  <si>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</si>
  <si>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</si>
  <si>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</si>
  <si>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</si>
  <si>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</si>
  <si>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</si>
  <si>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</si>
  <si>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</si>
  <si>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</si>
  <si>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</si>
  <si>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</si>
  <si>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</si>
  <si>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</si>
  <si>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</si>
  <si>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</si>
  <si>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</si>
  <si>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</si>
  <si>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</si>
  <si>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</si>
  <si>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</si>
  <si>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</si>
  <si>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</si>
  <si>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</si>
  <si>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</si>
  <si>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</si>
  <si>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</si>
  <si>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</si>
  <si>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</si>
  <si>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</si>
  <si>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</si>
  <si>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</si>
  <si>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</si>
  <si>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</si>
  <si>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</si>
  <si>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</si>
  <si>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</si>
  <si>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</si>
  <si>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</si>
  <si>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</si>
  <si>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</si>
  <si>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</si>
  <si>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</si>
  <si>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</si>
  <si>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</si>
  <si>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</si>
  <si>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</si>
  <si>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</si>
  <si>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</si>
  <si>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</si>
  <si>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</si>
  <si>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</si>
  <si>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</si>
  <si>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</si>
  <si>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</si>
  <si>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</si>
  <si>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</si>
  <si>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</si>
  <si>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</si>
  <si>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</si>
  <si>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</si>
  <si>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</si>
  <si>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</si>
  <si>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</si>
  <si>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</si>
  <si>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</si>
  <si>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</si>
  <si>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</si>
  <si>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</si>
  <si>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</si>
  <si>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</si>
  <si>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</si>
  <si>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</si>
  <si>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</si>
  <si>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</si>
  <si>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</si>
  <si>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</si>
  <si>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</si>
  <si>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</si>
  <si>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</si>
  <si>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</si>
  <si>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</si>
  <si>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</si>
  <si>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</si>
  <si>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</si>
  <si>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</si>
  <si>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</si>
  <si>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</si>
  <si>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</si>
  <si>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</si>
  <si>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</si>
  <si>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</si>
  <si>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</si>
  <si>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</si>
  <si>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</si>
  <si>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</si>
  <si>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</si>
  <si>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</si>
  <si>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</si>
  <si>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</si>
  <si>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</si>
  <si>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</si>
  <si>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</si>
  <si>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</si>
  <si>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</si>
  <si>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</si>
  <si>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</si>
  <si>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</si>
  <si>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</si>
  <si>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</si>
  <si>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</si>
  <si>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</si>
  <si>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</si>
  <si>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</si>
  <si>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</si>
  <si>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</si>
  <si>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</si>
  <si>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</si>
  <si>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</si>
  <si>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</si>
  <si>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</si>
  <si>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</si>
  <si>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</si>
  <si>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</si>
  <si>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</si>
  <si>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</si>
  <si>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</si>
  <si>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</si>
  <si>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</si>
  <si>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</si>
  <si>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</si>
  <si>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</si>
  <si>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</si>
  <si>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</si>
  <si>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</si>
  <si>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</si>
  <si>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</si>
  <si>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</si>
  <si>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</si>
  <si>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</si>
  <si>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</si>
  <si>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</si>
  <si>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</si>
  <si>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</si>
  <si>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</si>
  <si>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</si>
  <si>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</si>
  <si>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</si>
  <si>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</si>
  <si>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</si>
  <si>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</si>
  <si>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</si>
  <si>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</si>
  <si>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</si>
  <si>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</si>
  <si>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</si>
  <si>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</si>
  <si>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</si>
  <si>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</si>
  <si>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</si>
  <si>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</si>
  <si>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</si>
  <si>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</si>
  <si>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</si>
  <si>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</si>
  <si>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</si>
  <si>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</si>
  <si>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</si>
  <si>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</si>
  <si>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</si>
  <si>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</si>
  <si>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</si>
  <si>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</si>
  <si>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</si>
  <si>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</si>
  <si>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</si>
  <si>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</si>
  <si>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</si>
  <si>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</si>
  <si>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</si>
  <si>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</si>
  <si>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</si>
  <si>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</si>
  <si>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</si>
  <si>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</si>
  <si>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</si>
  <si>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</si>
  <si>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</si>
  <si>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</si>
  <si>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</si>
  <si>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</si>
  <si>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</si>
  <si>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</si>
  <si>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</si>
  <si>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</si>
  <si>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</si>
  <si>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</si>
  <si>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</si>
  <si>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</si>
  <si>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</si>
  <si>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</si>
  <si>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</si>
  <si>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</si>
  <si>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</si>
  <si>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</si>
  <si>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</si>
  <si>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</si>
  <si>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</si>
  <si>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</si>
  <si>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</si>
  <si>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</si>
  <si>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</si>
  <si>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</si>
  <si>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</si>
  <si>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</si>
  <si>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</si>
  <si>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</si>
  <si>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</si>
  <si>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</si>
  <si>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</si>
  <si>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</si>
  <si>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</si>
  <si>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</si>
  <si>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</si>
  <si>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</si>
  <si>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</si>
  <si>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</si>
  <si>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</si>
  <si>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</si>
  <si>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</si>
  <si>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</si>
  <si>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</si>
  <si>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</si>
  <si>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</si>
  <si>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</si>
  <si>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</si>
  <si>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</si>
  <si>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</si>
  <si>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</si>
  <si>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</si>
  <si>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</si>
  <si>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</si>
  <si>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</si>
  <si>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</si>
  <si>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</si>
  <si>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</si>
  <si>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</si>
  <si>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</si>
  <si>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</si>
  <si>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</si>
  <si>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</si>
  <si>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</si>
  <si>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</si>
  <si>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</si>
  <si>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</si>
  <si>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</si>
  <si>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</si>
  <si>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</si>
  <si>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</si>
  <si>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</si>
  <si>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</si>
  <si>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</si>
  <si>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</si>
  <si>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</si>
  <si>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</si>
  <si>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</si>
  <si>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</si>
  <si>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</si>
  <si>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</si>
  <si>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</si>
  <si>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</si>
  <si>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</si>
  <si>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</si>
  <si>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</si>
  <si>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</si>
  <si>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</si>
  <si>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</si>
  <si>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</si>
  <si>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</si>
  <si>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</si>
  <si>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</si>
  <si>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</si>
  <si>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</si>
  <si>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</si>
  <si>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</si>
  <si>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</si>
  <si>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</si>
  <si>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</si>
  <si>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</si>
  <si>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</si>
  <si>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</si>
  <si>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</si>
  <si>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</si>
  <si>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</si>
  <si>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</si>
  <si>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</si>
  <si>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</si>
  <si>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</si>
  <si>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</si>
  <si>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</si>
  <si>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</si>
  <si>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</si>
  <si>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</si>
  <si>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</si>
  <si>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</si>
  <si>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</si>
  <si>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</si>
  <si>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</si>
  <si>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</si>
  <si>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</si>
  <si>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</si>
  <si>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</si>
  <si>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</si>
  <si>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</si>
  <si>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</si>
  <si>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</si>
  <si>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</si>
  <si>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</si>
  <si>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</si>
  <si>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</si>
  <si>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</si>
  <si>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</si>
  <si>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</si>
  <si>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</si>
  <si>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</si>
  <si>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</si>
  <si>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</si>
  <si>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</si>
  <si>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</si>
  <si>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</si>
  <si>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</si>
  <si>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</si>
  <si>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</si>
  <si>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</si>
  <si>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</si>
  <si>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</si>
  <si>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</si>
  <si>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</si>
  <si>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</si>
  <si>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</si>
  <si>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</si>
  <si>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</si>
  <si>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</si>
  <si>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</si>
  <si>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</si>
  <si>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</si>
  <si>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</si>
  <si>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</si>
  <si>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</si>
  <si>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</si>
  <si>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</si>
  <si>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</si>
  <si>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</si>
  <si>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</si>
  <si>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</si>
  <si>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</si>
  <si>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</si>
  <si>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</si>
  <si>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</si>
  <si>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</si>
  <si>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</si>
  <si>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</si>
  <si>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</si>
  <si>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</si>
  <si>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</si>
  <si>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</si>
  <si>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</si>
  <si>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</si>
  <si>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</si>
  <si>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</si>
  <si>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</si>
  <si>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</si>
  <si>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</si>
  <si>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</si>
  <si>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</si>
  <si>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</si>
  <si>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</si>
  <si>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</si>
  <si>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</si>
  <si>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</si>
  <si>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</si>
  <si>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</si>
  <si>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</si>
  <si>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</si>
  <si>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</si>
  <si>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</si>
  <si>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</si>
  <si>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</si>
  <si>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</si>
  <si>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</si>
  <si>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</si>
  <si>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</si>
  <si>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</si>
  <si>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</si>
  <si>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</si>
  <si>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</si>
  <si>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</si>
  <si>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</si>
  <si>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</si>
  <si>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</si>
  <si>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</si>
  <si>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</si>
  <si>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</si>
  <si>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</si>
  <si>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</si>
  <si>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</si>
  <si>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</si>
  <si>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</si>
  <si>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</si>
  <si>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</si>
  <si>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</si>
  <si>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</si>
  <si>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</si>
  <si>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</si>
  <si>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</si>
  <si>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</si>
  <si>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</si>
  <si>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</si>
  <si>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</si>
  <si>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</si>
  <si>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</si>
  <si>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</si>
  <si>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</si>
  <si>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</si>
  <si>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</si>
  <si>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</si>
  <si>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</si>
  <si>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</si>
  <si>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</si>
  <si>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</si>
  <si>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</si>
  <si>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</si>
  <si>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</si>
  <si>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</si>
  <si>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</si>
  <si>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</si>
  <si>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</si>
  <si>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</si>
  <si>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</si>
  <si>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</si>
  <si>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</si>
  <si>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</si>
  <si>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</si>
  <si>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</si>
  <si>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</si>
  <si>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</si>
  <si>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</si>
  <si>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</si>
  <si>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</si>
  <si>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</si>
  <si>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</si>
  <si>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</si>
  <si>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</si>
  <si>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</si>
  <si>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</si>
  <si>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</si>
  <si>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</si>
  <si>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</si>
  <si>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</si>
  <si>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</si>
  <si>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</si>
  <si>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</si>
  <si>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</si>
  <si>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</si>
  <si>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</si>
  <si>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</si>
  <si>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</si>
  <si>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</si>
  <si>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</si>
  <si>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</si>
  <si>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</si>
  <si>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</si>
  <si>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</si>
  <si>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</si>
  <si>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</si>
  <si>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</si>
  <si>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</si>
  <si>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</si>
  <si>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</si>
  <si>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</si>
  <si>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</si>
  <si>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</si>
  <si>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</si>
  <si>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</si>
  <si>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</si>
  <si>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</si>
  <si>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</si>
  <si>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</si>
  <si>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</si>
  <si>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</si>
  <si>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</si>
  <si>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</si>
  <si>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</si>
  <si>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</si>
  <si>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</si>
  <si>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</si>
  <si>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</si>
  <si>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</si>
  <si>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</si>
  <si>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</si>
  <si>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</si>
  <si>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</si>
  <si>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</si>
  <si>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</si>
  <si>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</si>
  <si>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</si>
  <si>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</si>
  <si>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</si>
  <si>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</si>
  <si>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</si>
  <si>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</si>
  <si>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</si>
  <si>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</si>
  <si>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</si>
  <si>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</si>
  <si>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</si>
  <si>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</si>
  <si>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</si>
  <si>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</si>
  <si>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</si>
  <si>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</si>
  <si>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</si>
  <si>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</si>
  <si>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</si>
  <si>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</si>
  <si>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</si>
  <si>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</si>
  <si>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</si>
  <si>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</si>
  <si>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</si>
  <si>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</si>
  <si>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</si>
  <si>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</si>
  <si>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</si>
  <si>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</si>
  <si>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</si>
  <si>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</si>
  <si>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</si>
  <si>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</si>
  <si>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</si>
  <si>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</si>
  <si>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</si>
  <si>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</si>
  <si>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</si>
  <si>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</si>
  <si>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</si>
  <si>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</si>
  <si>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</si>
  <si>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</si>
  <si>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</si>
  <si>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</si>
  <si>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</si>
  <si>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</si>
  <si>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</si>
  <si>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</si>
  <si>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</si>
  <si>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</si>
  <si>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</si>
  <si>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</si>
  <si>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</si>
  <si>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</si>
  <si>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</si>
  <si>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</si>
  <si>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</si>
  <si>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</si>
  <si>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</si>
  <si>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</si>
  <si>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</si>
  <si>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</si>
  <si>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</si>
  <si>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</si>
  <si>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</si>
  <si>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</si>
  <si>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</si>
  <si>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</si>
  <si>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</si>
  <si>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</si>
  <si>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</si>
  <si>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</si>
  <si>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</si>
  <si>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</si>
  <si>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</si>
  <si>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</si>
  <si>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</si>
  <si>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</si>
  <si>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</si>
  <si>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</si>
  <si>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</si>
  <si>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</si>
  <si>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</si>
  <si>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</si>
  <si>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</si>
  <si>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</si>
  <si>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</si>
  <si>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</si>
  <si>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</si>
  <si>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</si>
  <si>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</si>
  <si>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</si>
  <si>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</si>
  <si>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</si>
  <si>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</si>
  <si>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</si>
  <si>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</si>
  <si>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</si>
  <si>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</si>
  <si>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</si>
  <si>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</si>
  <si>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</si>
  <si>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</si>
  <si>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</si>
  <si>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</si>
  <si>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</si>
  <si>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</si>
  <si>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</si>
  <si>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</si>
  <si>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</si>
  <si>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</si>
  <si>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</si>
  <si>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</si>
  <si>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</si>
  <si>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</si>
  <si>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</si>
  <si>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</si>
  <si>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</si>
  <si>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</si>
  <si>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</si>
  <si>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</si>
  <si>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</si>
  <si>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</si>
  <si>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</si>
  <si>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</si>
  <si>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</si>
  <si>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</si>
  <si>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</si>
  <si>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</si>
  <si>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</si>
  <si>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</si>
  <si>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</si>
  <si>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</si>
  <si>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</si>
  <si>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</si>
  <si>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</si>
  <si>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</si>
  <si>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</si>
  <si>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</si>
  <si>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</si>
  <si>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</si>
  <si>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</si>
  <si>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</si>
  <si>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</si>
  <si>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</si>
  <si>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</si>
  <si>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</si>
  <si>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</si>
  <si>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</si>
  <si>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</si>
  <si>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</si>
  <si>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</si>
  <si>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</si>
  <si>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</si>
  <si>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</si>
  <si>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</si>
  <si>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</si>
  <si>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</si>
  <si>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</si>
  <si>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</si>
  <si>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</si>
  <si>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</si>
  <si>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</si>
  <si>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</si>
  <si>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</si>
  <si>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</si>
  <si>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</si>
  <si>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</si>
  <si>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</si>
  <si>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</si>
  <si>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</si>
  <si>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</si>
  <si>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</si>
  <si>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</si>
  <si>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</si>
  <si>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</si>
  <si>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</si>
  <si>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</si>
  <si>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</si>
  <si>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</si>
  <si>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</si>
  <si>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</si>
  <si>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</si>
  <si>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</si>
  <si>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</si>
  <si>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</si>
  <si>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</si>
  <si>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</si>
  <si>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</si>
  <si>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</si>
  <si>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</si>
  <si>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</si>
  <si>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</si>
  <si>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</si>
  <si>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</si>
  <si>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</si>
  <si>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</si>
  <si>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</si>
  <si>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</si>
  <si>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</si>
  <si>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</si>
  <si>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</si>
  <si>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</si>
  <si>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</si>
  <si>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</si>
  <si>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</si>
  <si>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</si>
  <si>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</si>
  <si>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</si>
  <si>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</si>
  <si>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</si>
  <si>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</si>
  <si>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</si>
  <si>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</si>
  <si>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</si>
  <si>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</si>
  <si>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</si>
  <si>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</si>
  <si>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</si>
  <si>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</si>
  <si>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</si>
  <si>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</si>
  <si>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</si>
  <si>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</si>
  <si>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</si>
  <si>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</si>
  <si>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</si>
  <si>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</si>
  <si>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</si>
  <si>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</si>
  <si>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</si>
  <si>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</si>
  <si>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</si>
  <si>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</si>
  <si>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</si>
  <si>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</si>
  <si>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</si>
  <si>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</si>
  <si>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</si>
  <si>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</si>
  <si>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</si>
  <si>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</si>
  <si>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</si>
  <si>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</si>
  <si>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</si>
  <si>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</si>
  <si>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</si>
  <si>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</si>
  <si>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</si>
  <si>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</si>
  <si>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</si>
  <si>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</si>
  <si>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</si>
  <si>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</si>
  <si>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</si>
  <si>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</si>
  <si>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</si>
  <si>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</si>
  <si>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</si>
  <si>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</si>
  <si>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</si>
  <si>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</si>
  <si>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</si>
  <si>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</si>
  <si>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</si>
  <si>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</si>
  <si>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</si>
  <si>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</si>
  <si>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</si>
  <si>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</si>
  <si>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</si>
  <si>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</si>
  <si>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</si>
  <si>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</si>
  <si>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</si>
  <si>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</si>
  <si>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</si>
  <si>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</si>
  <si>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</si>
  <si>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</si>
  <si>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</si>
  <si>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</si>
  <si>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</si>
  <si>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</si>
  <si>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</si>
  <si>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</si>
  <si>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</si>
  <si>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</si>
  <si>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</si>
  <si>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</si>
  <si>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</si>
  <si>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</si>
  <si>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</si>
  <si>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</si>
  <si>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</si>
  <si>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</si>
  <si>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</si>
  <si>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</si>
  <si>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</si>
  <si>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</si>
  <si>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</si>
  <si>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</si>
  <si>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</si>
  <si>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</si>
  <si>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</si>
  <si>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</si>
  <si>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</si>
  <si>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</si>
  <si>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</si>
  <si>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</si>
  <si>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</si>
  <si>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</si>
  <si>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</si>
  <si>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</si>
  <si>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</si>
  <si>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</si>
  <si>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</si>
  <si>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</si>
  <si>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</si>
  <si>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</si>
  <si>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</si>
  <si>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</si>
  <si>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</si>
  <si>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</si>
  <si>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</si>
  <si>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</si>
  <si>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</si>
  <si>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</si>
  <si>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</si>
  <si>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</si>
  <si>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</si>
  <si>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</si>
  <si>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</si>
  <si>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</si>
  <si>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</si>
  <si>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</si>
  <si>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</si>
  <si>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</si>
  <si>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</si>
  <si>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</si>
  <si>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</si>
  <si>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</si>
  <si>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</si>
  <si>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</si>
  <si>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</si>
  <si>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</si>
  <si>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</si>
  <si>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</si>
  <si>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</si>
  <si>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</si>
  <si>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</si>
  <si>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</si>
  <si>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</si>
  <si>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</si>
  <si>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</si>
  <si>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</si>
  <si>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</si>
  <si>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</si>
  <si>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</si>
  <si>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</si>
  <si>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</si>
  <si>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</si>
  <si>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</si>
  <si>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</si>
  <si>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</si>
  <si>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</si>
  <si>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</si>
  <si>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</si>
  <si>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</si>
  <si>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</si>
  <si>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</si>
  <si>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</si>
  <si>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</si>
  <si>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</si>
  <si>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</si>
  <si>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</si>
  <si>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</si>
  <si>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</si>
  <si>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</si>
  <si>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</si>
  <si>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</si>
  <si>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</si>
  <si>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</si>
  <si>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</si>
  <si>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</si>
  <si>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</si>
  <si>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</si>
  <si>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</si>
  <si>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</si>
  <si>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</si>
  <si>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</si>
  <si>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</si>
  <si>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</si>
  <si>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</si>
  <si>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</si>
  <si>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</si>
  <si>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</si>
  <si>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</si>
  <si>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</si>
  <si>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</si>
  <si>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</si>
  <si>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</si>
  <si>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</si>
  <si>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</si>
  <si>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</si>
  <si>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</si>
  <si>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</si>
  <si>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</si>
  <si>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</si>
  <si>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</si>
  <si>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</si>
  <si>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</si>
  <si>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</si>
  <si>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</si>
  <si>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</si>
  <si>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</si>
  <si>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</si>
  <si>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</si>
  <si>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</si>
  <si>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</si>
  <si>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</si>
  <si>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</si>
  <si>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</si>
  <si>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</si>
  <si>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</si>
  <si>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</si>
  <si>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</si>
  <si>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</si>
  <si>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</si>
  <si>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</si>
  <si>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</si>
  <si>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</si>
  <si>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</si>
  <si>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</si>
  <si>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</si>
  <si>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</si>
  <si>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</si>
  <si>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</si>
  <si>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</si>
  <si>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</si>
  <si>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</si>
  <si>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</si>
  <si>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</si>
  <si>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</si>
  <si>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</si>
  <si>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</si>
  <si>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</si>
  <si>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</si>
  <si>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</si>
  <si>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</si>
  <si>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</si>
  <si>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</si>
  <si>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</si>
  <si>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</si>
  <si>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</si>
  <si>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</si>
  <si>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</si>
  <si>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</si>
  <si>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</si>
  <si>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</si>
  <si>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</si>
  <si>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</si>
  <si>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</si>
  <si>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</si>
  <si>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</si>
  <si>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</si>
  <si>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</si>
  <si>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</si>
  <si>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</si>
  <si>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</si>
  <si>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</si>
  <si>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</si>
  <si>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</si>
  <si>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</si>
  <si>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</si>
  <si>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</si>
  <si>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</si>
  <si>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</si>
  <si>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</si>
  <si>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</si>
  <si>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</si>
  <si>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</si>
  <si>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</si>
  <si>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</si>
  <si>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</si>
  <si>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</si>
  <si>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</si>
  <si>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</si>
  <si>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</si>
  <si>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</si>
  <si>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</si>
  <si>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</si>
  <si>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</si>
  <si>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</si>
  <si>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</si>
  <si>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</si>
  <si>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</si>
  <si>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</si>
  <si>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</si>
  <si>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</si>
  <si>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</si>
  <si>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</si>
  <si>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</si>
  <si>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</si>
  <si>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</si>
  <si>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</si>
  <si>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</si>
  <si>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</si>
  <si>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</si>
  <si>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</si>
  <si>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</si>
  <si>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</si>
  <si>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</si>
  <si>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</si>
  <si>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</si>
  <si>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</si>
  <si>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</si>
  <si>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</si>
  <si>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</si>
  <si>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</si>
  <si>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</si>
  <si>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</si>
  <si>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</si>
  <si>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</si>
  <si>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</si>
  <si>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</si>
  <si>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</si>
  <si>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</si>
  <si>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</si>
  <si>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</si>
  <si>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</si>
  <si>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</si>
  <si>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</si>
  <si>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</si>
  <si>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</si>
  <si>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</si>
  <si>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</si>
  <si>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</si>
  <si>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</si>
  <si>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</si>
  <si>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</si>
  <si>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</si>
  <si>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</si>
  <si>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</si>
  <si>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</si>
  <si>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</si>
  <si>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</si>
  <si>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</si>
  <si>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</si>
  <si>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</si>
  <si>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</si>
  <si>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</si>
  <si>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</si>
  <si>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</si>
  <si>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</si>
  <si>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</si>
  <si>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</si>
  <si>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</si>
  <si>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</si>
  <si>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</si>
  <si>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</si>
  <si>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</si>
  <si>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</si>
  <si>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</si>
  <si>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</si>
  <si>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</si>
  <si>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</si>
  <si>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</si>
  <si>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</si>
  <si>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</si>
  <si>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</si>
  <si>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</si>
  <si>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</si>
  <si>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</si>
  <si>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</si>
  <si>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</si>
  <si>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</si>
  <si>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</si>
  <si>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</si>
  <si>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</si>
  <si>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</si>
  <si>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</si>
  <si>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</si>
  <si>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</si>
  <si>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</si>
  <si>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</si>
  <si>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</si>
  <si>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</si>
  <si>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</si>
  <si>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</si>
  <si>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</si>
  <si>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</si>
  <si>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</si>
  <si>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</si>
  <si>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</si>
  <si>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</si>
  <si>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</si>
  <si>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</si>
  <si>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</si>
  <si>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</si>
  <si>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</si>
  <si>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</si>
  <si>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</si>
  <si>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</si>
  <si>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</si>
  <si>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</si>
  <si>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</si>
  <si>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</si>
  <si>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</si>
  <si>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</si>
  <si>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</si>
  <si>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</si>
  <si>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</si>
  <si>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</si>
  <si>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</si>
  <si>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</si>
  <si>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</si>
  <si>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</si>
  <si>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</si>
  <si>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</si>
  <si>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</si>
  <si>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</si>
  <si>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</si>
  <si>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</si>
  <si>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</si>
  <si>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</si>
  <si>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</si>
  <si>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</si>
  <si>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</si>
  <si>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</si>
  <si>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</si>
  <si>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</si>
  <si>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</si>
  <si>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</si>
  <si>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</si>
  <si>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</si>
  <si>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</si>
  <si>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</si>
  <si>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</si>
  <si>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</si>
  <si>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</si>
  <si>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</si>
  <si>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</si>
  <si>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</si>
  <si>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</si>
  <si>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</si>
  <si>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</si>
  <si>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</si>
  <si>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</si>
  <si>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</si>
  <si>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</si>
  <si>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</si>
  <si>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</si>
  <si>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</si>
  <si>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</si>
  <si>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</si>
  <si>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</si>
  <si>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</si>
  <si>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</si>
  <si>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</si>
  <si>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</si>
  <si>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</si>
  <si>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</si>
  <si>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</si>
  <si>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</si>
  <si>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</si>
  <si>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</si>
  <si>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</si>
  <si>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</si>
  <si>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</si>
  <si>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</si>
  <si>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</si>
  <si>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</si>
  <si>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</si>
  <si>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</si>
  <si>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</si>
  <si>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</si>
  <si>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</si>
  <si>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</si>
  <si>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</si>
  <si>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</si>
  <si>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</si>
  <si>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</si>
  <si>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</si>
  <si>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</si>
  <si>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</si>
  <si>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</si>
  <si>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</si>
  <si>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</si>
  <si>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</si>
  <si>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</si>
  <si>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</si>
  <si>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</si>
  <si>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</si>
  <si>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</si>
  <si>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</si>
  <si>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</si>
  <si>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</si>
  <si>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</si>
  <si>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</si>
  <si>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</si>
  <si>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</si>
  <si>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</si>
  <si>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</si>
  <si>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</si>
  <si>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</si>
  <si>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</si>
  <si>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</si>
  <si>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</si>
  <si>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</si>
  <si>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</si>
  <si>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</si>
  <si>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</si>
  <si>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</si>
  <si>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</si>
  <si>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</si>
  <si>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</si>
  <si>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</si>
  <si>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</si>
  <si>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</si>
  <si>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</si>
  <si>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</si>
  <si>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</si>
  <si>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</si>
  <si>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</si>
  <si>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</si>
  <si>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</si>
  <si>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</si>
  <si>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</si>
  <si>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</si>
  <si>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</si>
  <si>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</si>
  <si>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</si>
  <si>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</si>
  <si>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</si>
  <si>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</si>
  <si>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</si>
  <si>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</si>
  <si>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</si>
  <si>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</si>
  <si>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</si>
  <si>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</si>
  <si>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</si>
  <si>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</si>
  <si>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</si>
  <si>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</si>
  <si>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</si>
  <si>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</si>
  <si>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</si>
  <si>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</si>
  <si>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</si>
  <si>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</si>
  <si>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</si>
  <si>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</si>
  <si>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</si>
  <si>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</si>
  <si>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</si>
  <si>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</si>
  <si>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</si>
  <si>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</si>
  <si>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</si>
  <si>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</si>
  <si>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</si>
  <si>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</si>
  <si>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</si>
  <si>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</si>
  <si>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</si>
  <si>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</si>
  <si>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</si>
  <si>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</si>
  <si>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</si>
  <si>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</si>
  <si>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</si>
  <si>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</si>
  <si>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</si>
  <si>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</si>
  <si>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</si>
  <si>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</si>
  <si>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</si>
  <si>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</si>
  <si>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</si>
  <si>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</si>
  <si>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</si>
  <si>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</si>
  <si>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</si>
  <si>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</si>
  <si>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</si>
  <si>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</si>
  <si>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</si>
  <si>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</si>
  <si>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</si>
  <si>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</si>
  <si>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</si>
  <si>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</si>
  <si>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</si>
  <si>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</si>
  <si>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</si>
  <si>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</si>
  <si>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</si>
  <si>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</si>
  <si>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</si>
  <si>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</si>
  <si>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</si>
  <si>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</si>
  <si>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</si>
  <si>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</si>
  <si>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</si>
  <si>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</si>
  <si>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</si>
  <si>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</si>
  <si>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</si>
  <si>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</si>
  <si>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</si>
  <si>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</si>
  <si>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</si>
  <si>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</si>
  <si>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</si>
  <si>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</si>
  <si>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</si>
  <si>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</si>
  <si>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</si>
  <si>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</si>
  <si>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</si>
  <si>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</si>
  <si>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</si>
  <si>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</si>
  <si>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</si>
  <si>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</si>
  <si>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</si>
  <si>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</si>
  <si>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</si>
  <si>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</si>
  <si>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</si>
  <si>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</si>
  <si>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</si>
  <si>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</si>
  <si>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</si>
  <si>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</si>
  <si>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</si>
  <si>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</si>
  <si>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</si>
  <si>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</si>
  <si>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</si>
  <si>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</si>
  <si>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</si>
  <si>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</si>
  <si>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</si>
  <si>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</si>
  <si>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</si>
  <si>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</si>
  <si>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</si>
  <si>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</si>
  <si>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</si>
  <si>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</si>
  <si>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</si>
  <si>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</si>
  <si>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</si>
  <si>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</si>
  <si>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</si>
  <si>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</si>
  <si>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</si>
  <si>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</si>
  <si>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</si>
  <si>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</si>
  <si>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</si>
  <si>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</si>
  <si>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</si>
  <si>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</si>
  <si>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</si>
  <si>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</si>
  <si>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</si>
  <si>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</si>
  <si>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</si>
  <si>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</si>
  <si>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</si>
  <si>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</si>
  <si>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</si>
  <si>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</si>
  <si>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</si>
  <si>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</si>
  <si>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</si>
  <si>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</si>
  <si>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</si>
  <si>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</si>
  <si>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</si>
  <si>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</si>
  <si>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</si>
  <si>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</si>
  <si>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</si>
  <si>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</si>
  <si>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</si>
  <si>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</si>
  <si>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</si>
  <si>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</si>
  <si>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</si>
  <si>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</si>
  <si>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</si>
  <si>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</si>
  <si>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</si>
  <si>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</si>
  <si>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</si>
  <si>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</si>
  <si>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</si>
  <si>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</si>
  <si>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</si>
  <si>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</si>
  <si>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</si>
  <si>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</si>
  <si>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</si>
  <si>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</si>
  <si>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</si>
  <si>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</si>
  <si>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</si>
  <si>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</si>
  <si>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</si>
  <si>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</si>
  <si>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</si>
  <si>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</si>
  <si>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</si>
  <si>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</si>
  <si>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</si>
  <si>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</si>
  <si>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</si>
  <si>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</si>
  <si>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</si>
  <si>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</si>
  <si>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</si>
  <si>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</si>
  <si>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</si>
  <si>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</si>
  <si>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</si>
  <si>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</si>
  <si>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</si>
  <si>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</si>
  <si>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</si>
  <si>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</si>
  <si>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</si>
  <si>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</si>
  <si>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</si>
  <si>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</si>
  <si>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</si>
  <si>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</si>
  <si>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</si>
  <si>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</si>
  <si>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</si>
  <si>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</si>
  <si>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</si>
  <si>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</si>
  <si>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</si>
  <si>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</si>
  <si>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</si>
  <si>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</si>
  <si>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</si>
  <si>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</si>
  <si>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</si>
  <si>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</si>
  <si>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</si>
  <si>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</si>
  <si>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</si>
  <si>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</si>
  <si>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</si>
  <si>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</si>
  <si>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</si>
  <si>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</si>
  <si>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</si>
  <si>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</si>
  <si>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</si>
  <si>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</si>
  <si>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</si>
  <si>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</si>
  <si>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</si>
  <si>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</si>
  <si>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</si>
  <si>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</si>
  <si>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</si>
  <si>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</si>
  <si>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</si>
  <si>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</si>
  <si>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</si>
  <si>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</si>
  <si>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</si>
  <si>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</si>
  <si>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</si>
  <si>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</si>
  <si>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</si>
  <si>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</si>
  <si>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</si>
  <si>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</si>
  <si>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</si>
  <si>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</si>
  <si>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</si>
  <si>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</si>
  <si>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</si>
  <si>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</si>
  <si>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</si>
  <si>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</si>
  <si>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</si>
  <si>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</si>
  <si>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</si>
  <si>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</si>
  <si>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</si>
  <si>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</si>
  <si>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</si>
  <si>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</si>
  <si>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</si>
  <si>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</si>
  <si>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</si>
  <si>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</si>
  <si>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</si>
  <si>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</si>
  <si>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</si>
  <si>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</si>
  <si>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</si>
  <si>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</si>
  <si>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</si>
  <si>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</si>
  <si>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</si>
  <si>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</si>
  <si>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</si>
  <si>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</si>
  <si>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</si>
  <si>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</si>
  <si>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</si>
  <si>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</si>
  <si>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</si>
  <si>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</si>
  <si>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</si>
  <si>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</si>
  <si>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</si>
  <si>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</si>
  <si>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</si>
  <si>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</si>
  <si>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</si>
  <si>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</si>
  <si>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</si>
  <si>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</si>
  <si>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</si>
  <si>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</si>
  <si>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</si>
  <si>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</si>
  <si>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</si>
  <si>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</si>
  <si>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</si>
  <si>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</si>
  <si>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</si>
  <si>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</si>
  <si>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</si>
  <si>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</si>
  <si>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</si>
  <si>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</si>
  <si>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</si>
  <si>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</si>
  <si>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</si>
  <si>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</si>
  <si>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</si>
  <si>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</si>
  <si>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</si>
  <si>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</si>
  <si>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</si>
  <si>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</si>
  <si>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</si>
  <si>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</si>
  <si>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</si>
  <si>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</si>
  <si>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</si>
  <si>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</si>
  <si>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</si>
  <si>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</si>
  <si>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</si>
  <si>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</si>
  <si>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</si>
  <si>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</si>
  <si>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</si>
  <si>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</si>
  <si>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</si>
  <si>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</si>
  <si>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</si>
  <si>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</si>
  <si>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</si>
  <si>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</si>
  <si>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</si>
  <si>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</si>
  <si>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</si>
  <si>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</si>
  <si>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</si>
  <si>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</si>
  <si>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</si>
  <si>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</si>
  <si>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</si>
  <si>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</si>
  <si>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</si>
  <si>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</si>
  <si>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</si>
  <si>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</si>
  <si>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</si>
  <si>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</si>
  <si>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</si>
  <si>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</si>
  <si>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</si>
  <si>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</si>
  <si>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</si>
  <si>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</si>
  <si>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</si>
  <si>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</si>
  <si>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</si>
  <si>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</si>
  <si>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</si>
  <si>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</si>
  <si>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</si>
  <si>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</si>
  <si>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</si>
  <si>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</si>
  <si>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</si>
  <si>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</si>
  <si>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</si>
  <si>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</si>
  <si>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</si>
  <si>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</si>
  <si>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</si>
  <si>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</si>
  <si>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</si>
  <si>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</si>
  <si>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</si>
  <si>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</si>
  <si>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</si>
  <si>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</si>
  <si>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</si>
  <si>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</si>
  <si>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</si>
  <si>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</si>
  <si>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</si>
  <si>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</si>
  <si>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</si>
  <si>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</si>
  <si>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</si>
  <si>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</si>
  <si>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</si>
  <si>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</si>
  <si>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</si>
  <si>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</si>
  <si>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</si>
  <si>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</si>
  <si>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</si>
  <si>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</si>
  <si>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</si>
  <si>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</si>
  <si>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</si>
  <si>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</si>
  <si>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</si>
  <si>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</si>
  <si>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</si>
  <si>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</si>
  <si>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</si>
  <si>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</si>
  <si>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</si>
  <si>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</si>
  <si>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</si>
  <si>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</si>
  <si>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</si>
  <si>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</si>
  <si>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</si>
  <si>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</si>
  <si>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</si>
  <si>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</si>
  <si>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</si>
  <si>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</si>
  <si>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</si>
  <si>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</si>
  <si>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</si>
  <si>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</si>
  <si>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</si>
  <si>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</si>
  <si>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</si>
  <si>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</si>
  <si>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</si>
  <si>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</si>
  <si>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</si>
  <si>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</si>
  <si>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</si>
  <si>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</si>
  <si>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</si>
  <si>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</si>
  <si>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</si>
  <si>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</si>
  <si>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</si>
  <si>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</si>
  <si>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</si>
  <si>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</si>
  <si>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</si>
  <si>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</si>
  <si>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</si>
  <si>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</si>
  <si>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</si>
  <si>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</si>
  <si>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</si>
  <si>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</si>
  <si>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</si>
  <si>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</si>
  <si>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</si>
  <si>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</si>
  <si>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</si>
  <si>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</si>
  <si>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</si>
  <si>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</si>
  <si>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</si>
  <si>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</si>
  <si>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</si>
  <si>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</si>
  <si>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</si>
  <si>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</si>
  <si>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</si>
  <si>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</si>
  <si>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</si>
  <si>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</si>
  <si>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</si>
  <si>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</si>
  <si>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</si>
  <si>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</si>
  <si>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</si>
  <si>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</si>
  <si>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</si>
  <si>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</si>
  <si>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</si>
  <si>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</si>
  <si>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</si>
  <si>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</si>
  <si>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</si>
  <si>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</si>
  <si>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</si>
  <si>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</si>
  <si>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</si>
  <si>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</si>
  <si>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</si>
  <si>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</si>
  <si>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</si>
  <si>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</si>
  <si>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</si>
  <si>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</si>
  <si>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</si>
  <si>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</si>
  <si>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</si>
  <si>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</si>
  <si>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</si>
  <si>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</si>
  <si>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</si>
  <si>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</si>
  <si>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</si>
  <si>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</si>
  <si>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</si>
  <si>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</si>
  <si>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</si>
  <si>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</si>
  <si>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</si>
  <si>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</si>
  <si>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</si>
  <si>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</si>
  <si>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</si>
  <si>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</si>
  <si>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</si>
  <si>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</si>
  <si>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</si>
  <si>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</si>
  <si>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</si>
  <si>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</si>
  <si>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</si>
  <si>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</si>
  <si>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</si>
  <si>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</si>
  <si>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</si>
  <si>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</si>
  <si>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</si>
  <si>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</si>
  <si>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</si>
  <si>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</si>
  <si>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</si>
  <si>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</si>
  <si>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</si>
  <si>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</si>
  <si>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</si>
  <si>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</si>
  <si>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</si>
  <si>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</si>
  <si>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</si>
  <si>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</si>
  <si>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</si>
  <si>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</si>
  <si>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</si>
  <si>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</si>
  <si>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</si>
  <si>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</si>
  <si>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</si>
  <si>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</si>
  <si>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</si>
  <si>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</si>
  <si>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</si>
  <si>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</si>
  <si>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</si>
  <si>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</si>
  <si>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</si>
  <si>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</si>
  <si>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</si>
  <si>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</si>
  <si>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</si>
  <si>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</si>
  <si>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</si>
  <si>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</si>
  <si>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</si>
  <si>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</si>
  <si>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</si>
  <si>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</si>
  <si>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</si>
  <si>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</si>
  <si>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</si>
  <si>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</si>
  <si>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</si>
  <si>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</si>
  <si>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</si>
  <si>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</si>
  <si>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</si>
  <si>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</si>
  <si>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</si>
  <si>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</si>
  <si>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</si>
  <si>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</si>
  <si>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</si>
  <si>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</si>
  <si>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</si>
  <si>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</si>
  <si>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</si>
  <si>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</si>
  <si>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</si>
  <si>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</si>
  <si>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</si>
  <si>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</si>
  <si>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</si>
  <si>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</si>
  <si>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</si>
  <si>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</si>
  <si>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</si>
  <si>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</si>
  <si>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</si>
  <si>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</si>
  <si>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</si>
  <si>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</si>
  <si>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</si>
  <si>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</si>
  <si>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</si>
  <si>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</si>
  <si>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</si>
  <si>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</si>
  <si>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</si>
  <si>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</si>
  <si>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</si>
  <si>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</si>
  <si>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</si>
  <si>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</si>
  <si>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</si>
  <si>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</si>
  <si>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</si>
  <si>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</si>
  <si>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</si>
  <si>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</si>
  <si>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</si>
  <si>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</si>
  <si>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</si>
  <si>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</si>
  <si>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</si>
  <si>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</si>
  <si>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</si>
  <si>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</si>
  <si>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</si>
  <si>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</si>
  <si>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</si>
  <si>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</si>
  <si>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</si>
  <si>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</si>
  <si>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</si>
  <si>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</si>
  <si>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</si>
  <si>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</si>
  <si>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</si>
  <si>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</si>
  <si>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</si>
  <si>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</si>
  <si>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</si>
  <si>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</si>
  <si>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</si>
  <si>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</si>
  <si>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</si>
  <si>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</si>
  <si>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</si>
  <si>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</si>
  <si>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</si>
  <si>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</si>
  <si>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</si>
  <si>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</si>
  <si>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</si>
  <si>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</si>
  <si>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</si>
  <si>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</si>
  <si>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</si>
  <si>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</si>
  <si>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</si>
  <si>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</si>
  <si>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</si>
  <si>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</si>
  <si>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</si>
  <si>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</si>
  <si>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</si>
  <si>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</si>
  <si>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</si>
  <si>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</si>
  <si>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</si>
  <si>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</si>
  <si>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</si>
  <si>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</si>
  <si>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</si>
  <si>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</si>
  <si>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</si>
  <si>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</si>
  <si>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</si>
  <si>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</si>
  <si>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</si>
  <si>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</si>
  <si>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</si>
  <si>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</si>
  <si>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</si>
  <si>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</si>
  <si>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</si>
  <si>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</si>
  <si>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</si>
  <si>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</si>
  <si>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</si>
  <si>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</si>
  <si>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</si>
  <si>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</si>
  <si>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</si>
  <si>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</si>
  <si>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</si>
  <si>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</si>
  <si>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</si>
  <si>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</si>
  <si>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</si>
  <si>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</si>
  <si>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</si>
  <si>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</si>
  <si>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</si>
  <si>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</si>
  <si>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</si>
  <si>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</si>
  <si>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</si>
  <si>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</si>
  <si>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</si>
  <si>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</si>
  <si>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</si>
  <si>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</si>
  <si>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</si>
  <si>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</si>
  <si>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</si>
  <si>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</si>
  <si>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</si>
  <si>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</si>
  <si>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</si>
  <si>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</si>
  <si>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</si>
  <si>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</si>
  <si>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</si>
  <si>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</si>
  <si>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</si>
  <si>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</si>
  <si>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</si>
  <si>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</si>
  <si>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</si>
  <si>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</si>
  <si>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</si>
  <si>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</si>
  <si>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</si>
  <si>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</si>
  <si>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</si>
  <si>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</si>
  <si>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</si>
  <si>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</si>
  <si>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</si>
  <si>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</si>
  <si>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</si>
  <si>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</si>
  <si>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</si>
  <si>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</si>
  <si>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</si>
  <si>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</si>
  <si>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</si>
  <si>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</si>
  <si>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</si>
  <si>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</si>
  <si>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</si>
  <si>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</si>
  <si>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</si>
  <si>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</si>
  <si>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</si>
  <si>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</si>
  <si>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</si>
  <si>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</si>
  <si>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</si>
  <si>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</si>
  <si>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</si>
  <si>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</si>
  <si>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</si>
  <si>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</si>
  <si>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</si>
  <si>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</si>
  <si>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</si>
  <si>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</si>
  <si>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</si>
  <si>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</si>
  <si>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</si>
  <si>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</si>
  <si>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</si>
  <si>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</si>
  <si>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</si>
  <si>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</si>
  <si>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</si>
  <si>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</si>
  <si>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</si>
  <si>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</si>
  <si>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</si>
  <si>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</si>
  <si>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</si>
  <si>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</si>
  <si>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</si>
  <si>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</si>
  <si>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</si>
  <si>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</si>
  <si>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</si>
  <si>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</si>
  <si>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</si>
  <si>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</si>
  <si>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</si>
  <si>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</si>
  <si>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</si>
  <si>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</si>
  <si>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</si>
  <si>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</si>
  <si>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</si>
  <si>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</si>
  <si>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</si>
  <si>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</si>
  <si>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</si>
  <si>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</si>
  <si>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</si>
  <si>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</si>
  <si>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</si>
  <si>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</si>
  <si>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</si>
  <si>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</si>
  <si>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</si>
  <si>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</si>
  <si>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</si>
  <si>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</si>
  <si>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</si>
  <si>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</si>
  <si>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</si>
  <si>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</si>
  <si>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</si>
  <si>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</si>
  <si>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</si>
  <si>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</si>
  <si>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</si>
  <si>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</si>
  <si>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</si>
  <si>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</si>
  <si>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</si>
  <si>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</si>
  <si>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</si>
  <si>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</si>
  <si>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</si>
  <si>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</si>
  <si>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</si>
  <si>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</si>
  <si>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</si>
  <si>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</si>
  <si>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</si>
  <si>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</si>
  <si>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</si>
  <si>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</si>
  <si>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</si>
  <si>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</si>
  <si>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</si>
  <si>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</si>
  <si>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</si>
  <si>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</si>
  <si>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</si>
  <si>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</si>
  <si>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</si>
  <si>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</si>
  <si>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</si>
  <si>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</si>
  <si>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</si>
  <si>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</si>
  <si>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</si>
  <si>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</si>
  <si>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</si>
  <si>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</si>
  <si>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</si>
  <si>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</si>
  <si>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</si>
  <si>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</si>
  <si>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</si>
  <si>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</si>
  <si>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</si>
  <si>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</si>
  <si>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</si>
  <si>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</si>
  <si>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</si>
  <si>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</si>
  <si>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</si>
  <si>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</si>
  <si>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</si>
  <si>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</si>
  <si>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</si>
  <si>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</si>
  <si>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</si>
  <si>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</si>
  <si>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</si>
  <si>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</si>
  <si>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</si>
  <si>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</si>
  <si>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</si>
  <si>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</si>
  <si>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</si>
  <si>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</si>
  <si>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</si>
  <si>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</si>
  <si>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</si>
  <si>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</si>
  <si>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</si>
  <si>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</si>
  <si>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</si>
  <si>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</si>
  <si>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</si>
  <si>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</si>
  <si>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</si>
  <si>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</si>
  <si>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</si>
  <si>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</si>
  <si>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</si>
  <si>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</si>
  <si>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</si>
  <si>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</si>
  <si>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</si>
  <si>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</si>
  <si>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</si>
  <si>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</si>
  <si>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</si>
  <si>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</si>
  <si>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</si>
  <si>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</si>
  <si>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</si>
  <si>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</si>
  <si>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</si>
  <si>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</si>
  <si>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</si>
  <si>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</si>
  <si>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</si>
  <si>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</si>
  <si>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</si>
  <si>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</si>
  <si>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</si>
  <si>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</si>
  <si>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</si>
  <si>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</si>
  <si>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</si>
  <si>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</si>
  <si>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</si>
  <si>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</si>
  <si>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</si>
  <si>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</si>
  <si>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</si>
  <si>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</si>
  <si>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</si>
  <si>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</si>
  <si>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</si>
  <si>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</si>
  <si>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</si>
  <si>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</si>
  <si>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</si>
  <si>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</si>
  <si>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</si>
  <si>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</si>
  <si>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</si>
  <si>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</si>
  <si>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</si>
  <si>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</si>
  <si>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</si>
  <si>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</si>
  <si>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</si>
  <si>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</si>
  <si>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</si>
  <si>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</si>
  <si>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</si>
  <si>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</si>
  <si>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</si>
  <si>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</si>
  <si>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</si>
  <si>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</si>
  <si>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</si>
  <si>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</si>
  <si>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</si>
  <si>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</si>
  <si>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</si>
  <si>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</si>
  <si>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</si>
  <si>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</si>
  <si>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</si>
  <si>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</si>
  <si>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</si>
  <si>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</si>
  <si>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</si>
  <si>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</si>
  <si>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</si>
  <si>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</si>
  <si>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</si>
  <si>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</si>
  <si>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</si>
  <si>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</si>
  <si>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</si>
  <si>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</si>
  <si>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</si>
  <si>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</si>
  <si>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</si>
  <si>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</si>
  <si>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</si>
  <si>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</si>
  <si>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</si>
  <si>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</si>
  <si>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</si>
  <si>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</si>
  <si>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</si>
  <si>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</si>
  <si>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</si>
  <si>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</si>
  <si>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</si>
  <si>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</si>
  <si>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</si>
  <si>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</si>
  <si>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</si>
  <si>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</si>
  <si>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</si>
  <si>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</si>
  <si>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</si>
  <si>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</si>
  <si>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</si>
  <si>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</si>
  <si>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</si>
  <si>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</si>
  <si>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</si>
  <si>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</si>
  <si>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</si>
  <si>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</si>
  <si>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</si>
  <si>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</si>
  <si>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</si>
  <si>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</si>
  <si>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</si>
  <si>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</si>
  <si>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</si>
  <si>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</si>
  <si>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</si>
  <si>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</si>
  <si>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</si>
  <si>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</si>
  <si>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</si>
  <si>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</si>
  <si>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</si>
  <si>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</si>
  <si>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</si>
  <si>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</si>
  <si>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</si>
  <si>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</si>
  <si>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</si>
  <si>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</si>
  <si>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</si>
  <si>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</si>
  <si>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</si>
  <si>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</si>
  <si>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</si>
  <si>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</si>
  <si>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</si>
  <si>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</si>
  <si>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</si>
  <si>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</si>
  <si>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</si>
  <si>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</si>
  <si>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</si>
  <si>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</si>
  <si>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</si>
  <si>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</si>
  <si>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</si>
  <si>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</si>
  <si>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</si>
  <si>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</si>
  <si>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</si>
  <si>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</si>
  <si>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</si>
  <si>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</si>
  <si>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</si>
  <si>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</si>
  <si>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</si>
  <si>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</si>
  <si>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</si>
  <si>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</si>
  <si>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</si>
  <si>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</si>
  <si>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</si>
  <si>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</si>
  <si>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</si>
  <si>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</si>
  <si>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</si>
  <si>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</si>
  <si>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</si>
  <si>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</si>
  <si>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</si>
  <si>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</si>
  <si>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</si>
  <si>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</si>
  <si>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</si>
  <si>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</si>
  <si>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</si>
  <si>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</si>
  <si>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</si>
  <si>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</si>
  <si>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</si>
  <si>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</si>
  <si>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</si>
  <si>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</si>
  <si>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</si>
  <si>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</si>
  <si>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</si>
  <si>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</si>
  <si>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</si>
  <si>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</si>
  <si>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</si>
  <si>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</si>
  <si>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</si>
  <si>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</si>
  <si>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</si>
  <si>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</si>
  <si>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</si>
  <si>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</si>
  <si>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</si>
  <si>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</si>
  <si>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</si>
  <si>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</si>
  <si>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</si>
  <si>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</si>
  <si>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</si>
  <si>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</si>
  <si>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</si>
  <si>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</si>
  <si>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</si>
  <si>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</si>
  <si>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</si>
  <si>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</si>
  <si>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</si>
  <si>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</si>
  <si>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</si>
  <si>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</si>
  <si>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</si>
  <si>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</si>
  <si>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</si>
  <si>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</si>
  <si>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</si>
  <si>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</si>
  <si>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</si>
  <si>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</si>
  <si>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</si>
  <si>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</si>
  <si>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</si>
  <si>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</si>
  <si>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</si>
  <si>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</si>
  <si>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</si>
  <si>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</si>
  <si>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</si>
  <si>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</si>
  <si>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</si>
  <si>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</si>
  <si>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</si>
  <si>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</si>
  <si>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</si>
  <si>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</si>
  <si>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</si>
  <si>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</si>
  <si>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</si>
  <si>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</si>
  <si>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</si>
  <si>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</si>
  <si>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</si>
  <si>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</si>
  <si>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</si>
  <si>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</si>
  <si>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</si>
  <si>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</si>
  <si>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</si>
  <si>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</si>
  <si>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</si>
  <si>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</si>
  <si>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</si>
  <si>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</si>
  <si>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</si>
  <si>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</si>
  <si>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</si>
  <si>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</si>
  <si>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</si>
  <si>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</si>
  <si>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</si>
  <si>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</si>
  <si>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</si>
  <si>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</si>
  <si>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</si>
  <si>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</si>
  <si>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</si>
  <si>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</si>
  <si>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</si>
  <si>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</si>
  <si>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</si>
  <si>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</si>
  <si>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</si>
  <si>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</si>
  <si>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</si>
  <si>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</si>
  <si>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</si>
  <si>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</si>
  <si>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</si>
  <si>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</si>
  <si>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</si>
  <si>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</si>
  <si>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</si>
  <si>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</si>
  <si>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</si>
  <si>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</si>
  <si>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</si>
  <si>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</si>
  <si>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</si>
  <si>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</si>
  <si>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</si>
  <si>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</si>
  <si>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</si>
  <si>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</si>
  <si>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</si>
  <si>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</si>
  <si>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</si>
  <si>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</si>
  <si>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</si>
  <si>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</si>
  <si>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</si>
  <si>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</si>
  <si>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</si>
  <si>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</si>
  <si>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</si>
  <si>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</si>
  <si>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</si>
  <si>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</si>
  <si>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</si>
  <si>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</si>
  <si>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</si>
  <si>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</si>
  <si>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</si>
  <si>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</si>
  <si>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</si>
  <si>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</si>
  <si>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</si>
  <si>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</si>
  <si>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</si>
  <si>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</si>
  <si>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</si>
  <si>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</si>
  <si>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</si>
  <si>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</si>
  <si>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</si>
  <si>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</si>
  <si>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</si>
  <si>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</si>
  <si>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</si>
  <si>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</si>
  <si>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</si>
  <si>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</si>
  <si>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</si>
  <si>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</si>
  <si>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</si>
  <si>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</si>
  <si>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</si>
  <si>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</si>
  <si>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</si>
  <si>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</si>
  <si>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</si>
  <si>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</si>
  <si>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</si>
  <si>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</si>
  <si>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</si>
  <si>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</si>
  <si>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</si>
  <si>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</si>
  <si>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</si>
  <si>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</si>
  <si>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</si>
  <si>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</si>
  <si>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</si>
  <si>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</si>
  <si>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</si>
  <si>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</si>
  <si>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</si>
  <si>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</si>
  <si>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</si>
  <si>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</si>
  <si>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</si>
  <si>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</si>
  <si>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</si>
  <si>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</si>
  <si>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</si>
  <si>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</si>
  <si>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</si>
  <si>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</si>
  <si>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</si>
  <si>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</si>
  <si>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</si>
  <si>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</si>
  <si>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</si>
  <si>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</si>
  <si>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</si>
  <si>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</si>
  <si>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</si>
  <si>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</si>
  <si>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</si>
  <si>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</si>
  <si>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</si>
  <si>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</si>
  <si>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</si>
  <si>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</si>
  <si>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</si>
  <si>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</si>
  <si>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</si>
  <si>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</si>
  <si>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</si>
  <si>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</si>
  <si>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</si>
  <si>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</si>
  <si>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</si>
  <si>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</si>
  <si>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</si>
  <si>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</si>
  <si>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</si>
  <si>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</si>
  <si>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</si>
  <si>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</si>
  <si>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</si>
  <si>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</si>
  <si>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</si>
  <si>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</si>
  <si>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</si>
  <si>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</si>
  <si>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</si>
  <si>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</si>
  <si>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</si>
  <si>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</si>
  <si>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</si>
  <si>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</si>
  <si>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</si>
  <si>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</si>
  <si>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</si>
  <si>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</si>
  <si>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</si>
  <si>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</si>
  <si>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</si>
  <si>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</si>
  <si>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</si>
  <si>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</si>
  <si>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</si>
  <si>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</si>
  <si>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</si>
  <si>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</si>
  <si>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</si>
  <si>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</si>
  <si>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</si>
  <si>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</si>
  <si>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</si>
  <si>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</si>
  <si>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</si>
  <si>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</si>
  <si>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</si>
  <si>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</si>
  <si>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</si>
  <si>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</si>
  <si>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</si>
  <si>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</si>
  <si>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</si>
  <si>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</si>
  <si>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</si>
  <si>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</si>
  <si>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</si>
  <si>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</si>
  <si>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</si>
  <si>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</si>
  <si>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</si>
  <si>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</si>
  <si>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</si>
  <si>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</si>
  <si>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</si>
  <si>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</si>
  <si>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</si>
  <si>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</si>
  <si>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</si>
  <si>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</si>
  <si>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</si>
  <si>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</si>
  <si>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</si>
  <si>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</si>
  <si>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</si>
  <si>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</si>
  <si>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</si>
  <si>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</si>
  <si>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</si>
  <si>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</si>
  <si>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</si>
  <si>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</si>
  <si>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</si>
  <si>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</si>
  <si>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</si>
  <si>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</si>
  <si>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</si>
  <si>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</si>
  <si>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</si>
  <si>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</si>
  <si>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</si>
  <si>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</si>
  <si>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</si>
  <si>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</si>
  <si>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</si>
  <si>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</si>
  <si>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</si>
  <si>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</si>
  <si>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</si>
  <si>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</si>
  <si>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</si>
  <si>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</si>
  <si>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</si>
  <si>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</si>
  <si>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</si>
  <si>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</si>
  <si>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</si>
  <si>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</si>
  <si>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</si>
  <si>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</si>
  <si>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</si>
  <si>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</si>
  <si>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</si>
  <si>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</si>
  <si>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</si>
  <si>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</si>
  <si>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</si>
  <si>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</si>
  <si>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</si>
  <si>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</si>
  <si>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</si>
  <si>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</si>
  <si>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</si>
  <si>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</si>
  <si>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</si>
  <si>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</si>
  <si>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</si>
  <si>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</si>
  <si>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</si>
  <si>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</si>
  <si>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</si>
  <si>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</si>
  <si>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</si>
  <si>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</si>
  <si>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</si>
  <si>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</si>
  <si>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</si>
  <si>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</si>
  <si>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</si>
  <si>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</si>
  <si>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</si>
  <si>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</si>
  <si>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</si>
  <si>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</si>
  <si>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</si>
  <si>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</si>
  <si>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</si>
  <si>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</si>
  <si>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</si>
  <si>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</si>
  <si>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</si>
  <si>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</si>
  <si>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</si>
  <si>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</si>
  <si>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</si>
  <si>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</si>
  <si>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</si>
  <si>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</si>
  <si>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</si>
  <si>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</si>
  <si>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</si>
  <si>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</si>
  <si>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</si>
  <si>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</si>
  <si>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</si>
  <si>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</si>
  <si>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</si>
  <si>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</si>
  <si>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</si>
  <si>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</si>
  <si>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</si>
  <si>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</si>
  <si>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</si>
  <si>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</si>
  <si>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</si>
  <si>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</si>
  <si>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</si>
  <si>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</si>
  <si>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</si>
  <si>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</si>
  <si>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</si>
  <si>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</si>
  <si>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</si>
  <si>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</si>
  <si>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</si>
  <si>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</si>
  <si>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</si>
  <si>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</si>
  <si>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</si>
  <si>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</si>
  <si>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</si>
  <si>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</si>
  <si>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</si>
  <si>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</si>
  <si>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</si>
  <si>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</si>
  <si>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</si>
  <si>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</si>
  <si>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</si>
  <si>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</si>
  <si>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</si>
  <si>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</si>
  <si>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</si>
  <si>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</si>
  <si>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</si>
  <si>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</si>
  <si>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</si>
  <si>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</si>
  <si>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</si>
  <si>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</si>
  <si>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</si>
  <si>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</si>
  <si>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</si>
  <si>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</si>
  <si>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</si>
  <si>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</si>
  <si>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</si>
  <si>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</si>
  <si>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</si>
  <si>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</si>
  <si>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</si>
  <si>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</si>
  <si>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</si>
  <si>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</si>
  <si>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</si>
  <si>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</si>
  <si>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</si>
  <si>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</si>
  <si>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</si>
  <si>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</si>
  <si>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</si>
  <si>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</si>
  <si>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</si>
  <si>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</si>
  <si>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</si>
  <si>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</si>
  <si>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</si>
  <si>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</si>
  <si>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</si>
  <si>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</si>
  <si>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</si>
  <si>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</si>
  <si>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</si>
  <si>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</si>
  <si>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</si>
  <si>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</si>
  <si>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</si>
  <si>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</si>
  <si>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</si>
  <si>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</si>
  <si>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</si>
  <si>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</si>
  <si>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</si>
  <si>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</si>
  <si>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</si>
  <si>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</si>
  <si>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</si>
  <si>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</si>
  <si>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</si>
  <si>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</si>
  <si>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</si>
  <si>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</si>
  <si>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</si>
  <si>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</si>
  <si>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</si>
  <si>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</si>
  <si>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</si>
  <si>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</si>
  <si>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</si>
  <si>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</si>
  <si>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</si>
  <si>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</si>
  <si>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</si>
  <si>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</si>
  <si>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</si>
  <si>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</si>
  <si>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</si>
  <si>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</si>
  <si>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</si>
  <si>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</si>
  <si>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</si>
  <si>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</si>
  <si>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</si>
  <si>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</si>
  <si>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</si>
  <si>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</si>
  <si>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</si>
  <si>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</si>
  <si>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</si>
  <si>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</si>
  <si>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</si>
  <si>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</si>
  <si>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</si>
  <si>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</si>
  <si>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</si>
  <si>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</si>
  <si>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</si>
  <si>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</si>
  <si>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</si>
  <si>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</si>
  <si>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</si>
  <si>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</si>
  <si>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</si>
  <si>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</si>
  <si>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</si>
  <si>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</si>
  <si>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</si>
  <si>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</si>
  <si>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</si>
  <si>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</si>
  <si>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</si>
  <si>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</si>
  <si>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</si>
  <si>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</si>
  <si>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</si>
  <si>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</si>
  <si>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</si>
  <si>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</si>
  <si>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</si>
  <si>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</si>
  <si>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</si>
  <si>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</si>
  <si>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</si>
  <si>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</si>
  <si>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</si>
  <si>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</si>
  <si>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</si>
  <si>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</si>
  <si>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</si>
  <si>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</si>
  <si>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</si>
  <si>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</si>
  <si>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</si>
  <si>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</si>
  <si>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</si>
  <si>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</si>
  <si>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</si>
  <si>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</si>
  <si>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</si>
  <si>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</si>
  <si>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</si>
  <si>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</si>
  <si>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</si>
  <si>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</si>
  <si>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</si>
  <si>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</si>
  <si>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</si>
  <si>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</si>
  <si>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</si>
  <si>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</si>
  <si>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</si>
  <si>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</si>
  <si>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</si>
  <si>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</si>
  <si>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</si>
  <si>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</si>
  <si>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</si>
  <si>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</si>
  <si>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</si>
  <si>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</si>
  <si>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</si>
  <si>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</si>
  <si>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</si>
  <si>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</si>
  <si>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</si>
  <si>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</si>
  <si>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</si>
  <si>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</si>
  <si>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</si>
  <si>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</si>
  <si>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</si>
  <si>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</si>
  <si>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</si>
  <si>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</si>
  <si>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</si>
  <si>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</si>
  <si>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</si>
  <si>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</si>
  <si>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</si>
  <si>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</si>
  <si>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</si>
  <si>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</si>
  <si>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</si>
  <si>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</si>
  <si>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</si>
  <si>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</si>
  <si>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</si>
  <si>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</si>
  <si>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</si>
  <si>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</si>
  <si>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</si>
  <si>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</si>
  <si>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</si>
  <si>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</si>
  <si>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</si>
  <si>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</si>
  <si>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</si>
  <si>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</si>
  <si>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</si>
  <si>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</si>
  <si>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</si>
  <si>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</si>
  <si>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</si>
  <si>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</si>
  <si>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</si>
  <si>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</si>
  <si>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</si>
  <si>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</si>
  <si>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</si>
  <si>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</si>
  <si>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</si>
  <si>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</si>
  <si>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</si>
  <si>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</si>
  <si>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</si>
  <si>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</si>
  <si>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</si>
  <si>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</si>
  <si>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</si>
  <si>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</si>
  <si>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</si>
  <si>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</si>
  <si>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</si>
  <si>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</si>
  <si>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</si>
  <si>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</si>
  <si>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</si>
  <si>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</si>
  <si>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</si>
  <si>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</si>
  <si>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</si>
  <si>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</si>
  <si>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</si>
  <si>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</si>
  <si>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</si>
  <si>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</si>
  <si>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</si>
  <si>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</si>
  <si>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</si>
  <si>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</si>
  <si>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</si>
  <si>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</si>
  <si>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</si>
  <si>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</si>
  <si>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</si>
  <si>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</si>
  <si>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</si>
  <si>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</si>
  <si>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</si>
  <si>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</si>
  <si>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</si>
  <si>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</si>
  <si>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</si>
  <si>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</si>
  <si>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</si>
  <si>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</si>
  <si>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</si>
  <si>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</si>
  <si>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</si>
  <si>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</si>
  <si>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</si>
  <si>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</si>
  <si>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</si>
  <si>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</si>
  <si>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</si>
  <si>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</si>
  <si>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</si>
  <si>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</si>
  <si>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</si>
  <si>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</si>
  <si>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</si>
  <si>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</si>
  <si>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</si>
  <si>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</si>
  <si>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</si>
  <si>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</si>
  <si>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</si>
  <si>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</si>
  <si>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</si>
  <si>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</si>
  <si>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</si>
  <si>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</si>
  <si>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</si>
  <si>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</si>
  <si>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</si>
  <si>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</si>
  <si>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</si>
  <si>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</si>
  <si>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</si>
  <si>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</si>
  <si>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</si>
  <si>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</si>
  <si>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</si>
  <si>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</si>
  <si>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</si>
  <si>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</si>
  <si>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</si>
  <si>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</si>
  <si>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</si>
  <si>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</si>
  <si>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</si>
  <si>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</si>
  <si>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</si>
  <si>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</si>
  <si>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</si>
  <si>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</si>
  <si>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</si>
  <si>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</si>
  <si>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</si>
  <si>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</si>
  <si>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</si>
  <si>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</si>
  <si>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</si>
  <si>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</si>
  <si>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</si>
  <si>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</si>
  <si>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</si>
  <si>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</si>
  <si>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</si>
  <si>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</si>
  <si>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</si>
  <si>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</si>
  <si>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</si>
  <si>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</si>
  <si>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</si>
  <si>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</si>
  <si>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</si>
  <si>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</si>
  <si>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</si>
  <si>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</si>
  <si>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</si>
  <si>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</si>
  <si>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</si>
  <si>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</si>
  <si>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</si>
  <si>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</si>
  <si>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</si>
  <si>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</si>
  <si>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</si>
  <si>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</si>
  <si>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</si>
  <si>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</si>
  <si>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</si>
  <si>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</si>
  <si>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</si>
  <si>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</si>
  <si>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</si>
  <si>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</si>
  <si>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</si>
  <si>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</si>
  <si>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</si>
  <si>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</si>
  <si>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</si>
  <si>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</si>
  <si>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</si>
  <si>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</si>
  <si>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</si>
  <si>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</si>
  <si>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</si>
  <si>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</si>
  <si>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</si>
  <si>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</si>
  <si>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</si>
  <si>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</si>
  <si>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</si>
  <si>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</si>
  <si>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</si>
  <si>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</si>
  <si>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</si>
  <si>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</si>
  <si>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</si>
  <si>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</si>
  <si>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</si>
  <si>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</si>
  <si>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</si>
  <si>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</si>
  <si>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</si>
  <si>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</si>
  <si>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</si>
  <si>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</si>
  <si>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</si>
  <si>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</si>
  <si>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</si>
  <si>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</si>
  <si>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</si>
  <si>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</si>
  <si>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</si>
  <si>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</si>
  <si>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</si>
  <si>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</si>
  <si>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</si>
  <si>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</si>
  <si>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</si>
  <si>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</si>
  <si>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</si>
  <si>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</si>
  <si>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</si>
  <si>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</si>
  <si>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</si>
  <si>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</si>
  <si>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</si>
  <si>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</si>
  <si>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</si>
  <si>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</si>
  <si>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</si>
  <si>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</si>
  <si>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</si>
  <si>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</si>
  <si>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</si>
  <si>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</si>
  <si>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</si>
  <si>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</si>
  <si>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</si>
  <si>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</si>
  <si>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</si>
  <si>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</si>
  <si>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</si>
  <si>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</si>
  <si>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</si>
  <si>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</si>
  <si>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</si>
  <si>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</si>
  <si>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</si>
  <si>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</si>
  <si>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</si>
  <si>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</si>
  <si>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</si>
  <si>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</si>
  <si>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</si>
  <si>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</si>
  <si>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</si>
  <si>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</si>
  <si>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</si>
  <si>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</si>
  <si>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</si>
  <si>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</si>
  <si>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</si>
  <si>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</si>
  <si>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</si>
  <si>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</si>
  <si>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</si>
  <si>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</si>
  <si>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</si>
  <si>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</si>
  <si>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</si>
  <si>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</si>
  <si>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</si>
  <si>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</si>
  <si>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</si>
  <si>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</si>
  <si>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</si>
  <si>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</si>
  <si>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</si>
  <si>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</si>
  <si>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</si>
  <si>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</si>
  <si>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</si>
  <si>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</si>
  <si>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</si>
  <si>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</si>
  <si>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</si>
  <si>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</si>
  <si>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</si>
  <si>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</si>
  <si>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</si>
  <si>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</si>
  <si>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</si>
  <si>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</si>
  <si>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</si>
  <si>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</si>
  <si>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</si>
  <si>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</si>
  <si>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</si>
  <si>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</si>
  <si>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</si>
  <si>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</si>
  <si>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</si>
  <si>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</si>
  <si>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</si>
  <si>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</si>
  <si>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</si>
  <si>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</si>
  <si>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</si>
  <si>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</si>
  <si>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</si>
  <si>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</si>
  <si>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</si>
  <si>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</si>
  <si>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</si>
  <si>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</si>
  <si>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</si>
  <si>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</si>
  <si>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</si>
  <si>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</si>
  <si>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</si>
  <si>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</si>
  <si>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</si>
  <si>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</si>
  <si>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</si>
  <si>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</si>
  <si>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</si>
  <si>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</si>
  <si>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</si>
  <si>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</si>
  <si>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</si>
  <si>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</si>
  <si>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</si>
  <si>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</si>
  <si>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</si>
  <si>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</si>
  <si>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</si>
  <si>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</si>
  <si>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</si>
  <si>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</si>
  <si>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</si>
  <si>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</si>
  <si>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</si>
  <si>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</si>
  <si>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</si>
  <si>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</si>
  <si>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</si>
  <si>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</si>
  <si>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</si>
  <si>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</si>
  <si>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</si>
  <si>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</si>
  <si>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</si>
  <si>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</si>
  <si>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</si>
  <si>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</si>
  <si>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</si>
  <si>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</si>
  <si>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</si>
  <si>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</si>
  <si>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</si>
  <si>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</si>
  <si>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</si>
  <si>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</si>
  <si>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</si>
  <si>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</si>
  <si>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</si>
  <si>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</si>
  <si>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</si>
  <si>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</si>
  <si>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</si>
  <si>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</si>
  <si>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</si>
  <si>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</si>
  <si>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</si>
  <si>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</si>
  <si>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</si>
  <si>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</si>
  <si>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</si>
  <si>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</si>
  <si>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</si>
  <si>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</si>
  <si>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</si>
  <si>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</si>
  <si>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</si>
  <si>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</si>
  <si>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</si>
  <si>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</si>
  <si>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</si>
  <si>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</si>
  <si>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</si>
  <si>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</si>
  <si>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</si>
  <si>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</si>
  <si>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</si>
  <si>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</si>
  <si>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</si>
  <si>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</si>
  <si>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</si>
  <si>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</si>
  <si>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</si>
  <si>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</si>
  <si>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</si>
  <si>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</si>
  <si>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</si>
  <si>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</si>
  <si>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</si>
  <si>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</si>
  <si>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</si>
  <si>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</si>
  <si>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</si>
  <si>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</si>
  <si>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</si>
  <si>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</si>
  <si>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</si>
  <si>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</si>
  <si>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</si>
  <si>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</si>
  <si>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</si>
  <si>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</si>
  <si>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</si>
  <si>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</si>
  <si>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</si>
  <si>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</si>
  <si>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</si>
  <si>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</si>
  <si>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</si>
  <si>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</si>
  <si>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</si>
  <si>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</si>
  <si>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</si>
  <si>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</si>
  <si>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</si>
  <si>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</si>
  <si>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</si>
  <si>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</si>
  <si>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</si>
  <si>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</si>
  <si>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</si>
  <si>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</si>
  <si>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</si>
  <si>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</si>
  <si>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</si>
  <si>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</si>
  <si>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</si>
  <si>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</si>
  <si>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</si>
  <si>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</si>
  <si>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</si>
  <si>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</si>
  <si>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</si>
  <si>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</si>
  <si>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</si>
  <si>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</si>
  <si>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</si>
  <si>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</si>
  <si>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</si>
  <si>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</si>
  <si>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</si>
  <si>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</si>
  <si>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</si>
  <si>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</si>
  <si>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</si>
  <si>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</si>
  <si>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</si>
  <si>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</si>
  <si>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</si>
  <si>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</si>
  <si>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</si>
  <si>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</si>
  <si>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</si>
  <si>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</si>
  <si>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</si>
  <si>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</si>
  <si>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</si>
  <si>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</si>
  <si>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</si>
  <si>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</si>
  <si>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</si>
  <si>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</si>
  <si>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</si>
  <si>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</si>
  <si>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</si>
  <si>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</si>
  <si>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</si>
  <si>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</si>
  <si>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</si>
  <si>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</si>
  <si>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</si>
  <si>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</si>
  <si>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</si>
  <si>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</si>
  <si>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</si>
  <si>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</si>
  <si>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</si>
  <si>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</si>
  <si>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</si>
  <si>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</si>
  <si>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</si>
  <si>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</si>
  <si>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</si>
  <si>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</si>
  <si>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</si>
  <si>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</si>
  <si>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</si>
  <si>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</si>
  <si>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</si>
  <si>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</si>
  <si>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</si>
  <si>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</si>
  <si>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</si>
  <si>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</si>
  <si>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</si>
  <si>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</si>
  <si>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</si>
  <si>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</si>
  <si>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</si>
  <si>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</si>
  <si>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</si>
  <si>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</si>
  <si>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</si>
  <si>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</si>
  <si>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</si>
  <si>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</si>
  <si>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</si>
  <si>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</si>
  <si>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</si>
  <si>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</si>
  <si>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</si>
  <si>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</si>
  <si>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</si>
  <si>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</si>
  <si>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</si>
  <si>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</si>
  <si>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</si>
  <si>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</si>
  <si>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</si>
  <si>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</si>
  <si>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</si>
  <si>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</si>
  <si>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</si>
  <si>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</si>
  <si>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</si>
  <si>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</si>
  <si>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</si>
  <si>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</si>
  <si>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</si>
  <si>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</si>
  <si>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</si>
  <si>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</si>
  <si>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</si>
  <si>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</si>
  <si>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</si>
  <si>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</si>
  <si>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</si>
  <si>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</si>
  <si>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</si>
  <si>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</si>
  <si>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</si>
  <si>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</si>
  <si>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</si>
  <si>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</si>
  <si>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</si>
  <si>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</si>
  <si>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</si>
  <si>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</si>
  <si>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</si>
  <si>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</si>
  <si>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</si>
  <si>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</si>
  <si>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</si>
  <si>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</si>
  <si>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</si>
  <si>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</si>
  <si>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</si>
  <si>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</si>
  <si>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</si>
  <si>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</si>
  <si>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</si>
  <si>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</si>
  <si>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</si>
  <si>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</si>
  <si>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</si>
  <si>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</si>
  <si>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</si>
  <si>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</si>
  <si>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</si>
  <si>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</si>
  <si>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</si>
  <si>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</si>
  <si>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</si>
  <si>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</si>
  <si>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</si>
  <si>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</si>
  <si>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</si>
  <si>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</si>
  <si>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</si>
  <si>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</si>
  <si>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</si>
  <si>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</si>
  <si>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</si>
  <si>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</si>
  <si>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</si>
  <si>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</si>
  <si>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</si>
  <si>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</si>
  <si>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</si>
  <si>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</si>
  <si>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</si>
  <si>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</si>
  <si>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</si>
  <si>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</si>
  <si>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</si>
  <si>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</si>
  <si>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</si>
  <si>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</si>
  <si>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</si>
  <si>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</si>
  <si>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</si>
  <si>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</si>
  <si>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</si>
  <si>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</si>
  <si>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</si>
  <si>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</si>
  <si>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</si>
  <si>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</si>
  <si>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</si>
  <si>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</si>
  <si>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</si>
  <si>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</si>
  <si>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</si>
  <si>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</si>
  <si>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</si>
  <si>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</si>
  <si>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</si>
  <si>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</si>
  <si>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</si>
  <si>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</si>
  <si>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</si>
  <si>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</si>
  <si>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</si>
  <si>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</si>
  <si>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</si>
  <si>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</si>
  <si>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</si>
  <si>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</si>
  <si>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</si>
  <si>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</si>
  <si>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</si>
  <si>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</si>
  <si>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</si>
  <si>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</si>
  <si>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</si>
  <si>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</si>
  <si>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</si>
  <si>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</si>
  <si>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</si>
  <si>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</si>
  <si>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</si>
  <si>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</si>
  <si>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</si>
  <si>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</si>
  <si>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</si>
  <si>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</si>
  <si>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</si>
  <si>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</si>
  <si>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</si>
  <si>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</si>
  <si>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</si>
  <si>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</si>
  <si>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</si>
  <si>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</si>
  <si>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</si>
  <si>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</si>
  <si>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</si>
  <si>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</si>
  <si>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</si>
  <si>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</si>
  <si>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</si>
  <si>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</si>
  <si>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</si>
  <si>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</si>
  <si>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</si>
  <si>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</si>
  <si>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</si>
  <si>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</si>
  <si>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</si>
  <si>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</si>
  <si>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</si>
  <si>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</si>
  <si>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</si>
  <si>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</si>
  <si>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</si>
  <si>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</si>
  <si>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</si>
  <si>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</si>
  <si>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</si>
  <si>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</si>
  <si>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</si>
  <si>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</si>
  <si>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</si>
  <si>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</si>
  <si>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</si>
  <si>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</si>
  <si>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</si>
  <si>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</si>
  <si>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</si>
  <si>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</si>
  <si>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</si>
  <si>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</si>
  <si>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</si>
  <si>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</si>
  <si>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</si>
  <si>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</si>
  <si>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</si>
  <si>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</si>
  <si>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</si>
  <si>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</si>
  <si>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</si>
  <si>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</si>
  <si>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</si>
  <si>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</si>
  <si>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</si>
  <si>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</si>
  <si>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</si>
  <si>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</si>
  <si>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</si>
  <si>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</si>
  <si>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</si>
  <si>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</si>
  <si>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</si>
  <si>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</si>
  <si>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</si>
  <si>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</si>
  <si>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</si>
  <si>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</si>
  <si>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</si>
  <si>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</si>
  <si>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</si>
  <si>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</si>
  <si>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</si>
  <si>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</si>
  <si>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</si>
  <si>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</si>
  <si>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</si>
  <si>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</si>
  <si>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</si>
  <si>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</si>
  <si>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</si>
  <si>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</si>
  <si>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</si>
  <si>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</si>
  <si>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</si>
  <si>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</si>
  <si>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</si>
  <si>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</si>
  <si>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</si>
  <si>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</si>
  <si>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</si>
  <si>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</si>
  <si>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</si>
  <si>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</si>
  <si>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</si>
  <si>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</si>
  <si>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</si>
  <si>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</si>
  <si>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</si>
  <si>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</si>
  <si>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</si>
  <si>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</si>
  <si>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</si>
  <si>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</si>
  <si>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</si>
  <si>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</si>
  <si>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</si>
  <si>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</si>
  <si>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</si>
  <si>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</si>
  <si>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</si>
  <si>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</si>
  <si>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</si>
  <si>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</si>
  <si>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</si>
  <si>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</si>
  <si>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</si>
  <si>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</si>
  <si>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</si>
  <si>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</si>
  <si>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</si>
  <si>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</si>
  <si>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</si>
  <si>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</si>
  <si>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</si>
  <si>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</si>
  <si>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</si>
  <si>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</si>
  <si>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</si>
  <si>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</si>
  <si>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</si>
  <si>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</si>
  <si>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</si>
  <si>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</si>
  <si>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</si>
  <si>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</si>
  <si>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</si>
  <si>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</si>
  <si>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</si>
  <si>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</si>
  <si>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</si>
  <si>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</si>
  <si>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</si>
  <si>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</si>
  <si>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</si>
  <si>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</si>
  <si>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</si>
  <si>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</si>
  <si>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</si>
  <si>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</si>
  <si>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</si>
  <si>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</si>
  <si>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</si>
  <si>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</si>
  <si>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</si>
  <si>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</si>
  <si>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</si>
  <si>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</si>
  <si>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</si>
  <si>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</si>
  <si>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</si>
  <si>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</si>
  <si>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</si>
  <si>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</si>
  <si>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</si>
  <si>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</si>
  <si>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</si>
  <si>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</si>
  <si>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</si>
  <si>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</si>
  <si>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</si>
  <si>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</si>
  <si>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</si>
  <si>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</si>
  <si>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</si>
  <si>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</si>
  <si>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</si>
  <si>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</si>
  <si>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</si>
  <si>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</si>
  <si>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</si>
  <si>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</si>
  <si>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</si>
  <si>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</si>
  <si>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</si>
  <si>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</si>
  <si>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</si>
  <si>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</si>
  <si>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</si>
  <si>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</si>
  <si>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</si>
  <si>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</si>
  <si>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</si>
  <si>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</si>
  <si>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</si>
  <si>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</si>
  <si>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</si>
  <si>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</si>
  <si>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</si>
  <si>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</si>
  <si>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</si>
  <si>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</si>
  <si>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</si>
  <si>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</si>
  <si>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</si>
  <si>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</si>
  <si>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</si>
  <si>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</si>
  <si>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</si>
  <si>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</si>
  <si>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</si>
  <si>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</si>
  <si>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</si>
  <si>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</si>
  <si>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</si>
  <si>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</si>
  <si>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</si>
  <si>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</si>
  <si>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</si>
  <si>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</si>
  <si>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</si>
  <si>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</si>
  <si>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</si>
  <si>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</si>
  <si>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</si>
  <si>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</si>
  <si>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</si>
  <si>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</si>
  <si>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</si>
  <si>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</si>
  <si>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</si>
  <si>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</si>
  <si>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</si>
  <si>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</si>
  <si>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</si>
  <si>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</si>
  <si>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</si>
  <si>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</si>
  <si>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</si>
  <si>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</si>
  <si>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</si>
  <si>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</si>
  <si>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</si>
  <si>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</si>
  <si>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</si>
  <si>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</si>
  <si>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</si>
  <si>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</si>
  <si>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</si>
  <si>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</si>
  <si>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</si>
  <si>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</si>
  <si>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</si>
  <si>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</si>
  <si>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</si>
  <si>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</si>
  <si>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</si>
  <si>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</si>
  <si>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</si>
  <si>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</si>
  <si>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</si>
  <si>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</si>
  <si>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</si>
  <si>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</si>
  <si>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</si>
  <si>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</si>
  <si>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</si>
  <si>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</si>
  <si>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</si>
  <si>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</si>
  <si>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</si>
  <si>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</si>
  <si>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</si>
  <si>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</si>
  <si>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</si>
  <si>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</si>
  <si>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</si>
  <si>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</si>
  <si>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</si>
  <si>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</si>
  <si>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</si>
  <si>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</si>
  <si>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</si>
  <si>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</si>
  <si>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</si>
  <si>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</si>
  <si>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</si>
  <si>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</si>
  <si>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</si>
  <si>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</si>
  <si>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</si>
  <si>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</si>
  <si>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</si>
  <si>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</si>
  <si>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</si>
  <si>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</si>
  <si>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</si>
  <si>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</si>
  <si>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</si>
  <si>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</si>
  <si>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</si>
  <si>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</si>
  <si>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</si>
  <si>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</si>
  <si>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</si>
  <si>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</si>
  <si>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</si>
  <si>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</si>
  <si>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</si>
  <si>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</si>
  <si>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</si>
  <si>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</si>
  <si>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</si>
  <si>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</si>
  <si>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</si>
  <si>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</si>
  <si>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</si>
  <si>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</si>
  <si>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</si>
  <si>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</si>
  <si>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</si>
  <si>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</si>
  <si>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</si>
  <si>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</si>
  <si>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</si>
  <si>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</si>
  <si>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</si>
  <si>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</si>
  <si>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</si>
  <si>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</si>
  <si>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</si>
  <si>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</si>
  <si>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</si>
  <si>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</si>
  <si>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</si>
  <si>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</si>
  <si>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</si>
  <si>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</si>
  <si>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</si>
  <si>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</si>
  <si>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</si>
  <si>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</si>
  <si>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</si>
  <si>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</si>
  <si>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</si>
  <si>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</si>
  <si>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</si>
  <si>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</si>
  <si>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</si>
  <si>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</si>
  <si>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</si>
  <si>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</si>
  <si>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</si>
  <si>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</si>
  <si>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</si>
  <si>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</si>
  <si>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</si>
  <si>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</si>
  <si>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</si>
  <si>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</si>
  <si>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</si>
  <si>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</si>
  <si>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</si>
  <si>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</si>
  <si>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</si>
  <si>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</si>
  <si>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</si>
  <si>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</si>
  <si>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</si>
  <si>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</si>
  <si>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</si>
  <si>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</si>
  <si>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</si>
  <si>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</si>
  <si>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</si>
  <si>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</si>
  <si>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</si>
  <si>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</si>
  <si>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</si>
  <si>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</si>
  <si>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</si>
  <si>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</si>
  <si>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</si>
  <si>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</si>
  <si>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</si>
  <si>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</si>
  <si>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</si>
  <si>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</si>
  <si>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</si>
  <si>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</si>
  <si>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</si>
  <si>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</si>
  <si>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</si>
  <si>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</si>
  <si>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</si>
  <si>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</si>
  <si>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</si>
  <si>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</si>
  <si>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</si>
  <si>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</si>
  <si>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</si>
  <si>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</si>
  <si>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</si>
  <si>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</si>
  <si>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</si>
  <si>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</si>
  <si>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</si>
  <si>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</si>
  <si>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</si>
  <si>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</si>
  <si>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</si>
  <si>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</si>
  <si>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</si>
  <si>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</si>
  <si>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</si>
  <si>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</si>
  <si>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</si>
  <si>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</si>
  <si>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</si>
  <si>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</si>
  <si>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</si>
  <si>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</si>
  <si>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</si>
  <si>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</si>
  <si>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</si>
  <si>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</si>
  <si>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</si>
  <si>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</si>
  <si>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</si>
  <si>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</si>
  <si>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</si>
  <si>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</si>
  <si>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</si>
  <si>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</si>
  <si>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</si>
  <si>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</si>
  <si>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</si>
  <si>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</si>
  <si>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</si>
  <si>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</si>
  <si>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</si>
  <si>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</si>
  <si>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</si>
  <si>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</si>
  <si>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</si>
  <si>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</si>
  <si>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</si>
  <si>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</si>
  <si>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</si>
  <si>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</si>
  <si>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</si>
  <si>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</si>
  <si>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</si>
  <si>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</si>
  <si>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</si>
  <si>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</si>
  <si>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</si>
  <si>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</si>
  <si>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</si>
  <si>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</si>
  <si>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</si>
  <si>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</si>
  <si>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</si>
  <si>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</si>
  <si>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</si>
  <si>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</si>
  <si>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</si>
  <si>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</si>
  <si>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</si>
  <si>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</si>
  <si>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</si>
  <si>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</si>
  <si>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</si>
  <si>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</si>
  <si>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</si>
  <si>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</si>
  <si>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</si>
  <si>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</si>
  <si>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</si>
  <si>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</si>
  <si>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</si>
  <si>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</si>
  <si>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</si>
  <si>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</si>
  <si>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</si>
  <si>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</si>
  <si>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</si>
  <si>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</si>
  <si>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</si>
  <si>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</si>
  <si>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</si>
  <si>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</si>
  <si>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</si>
  <si>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</si>
  <si>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</si>
  <si>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</si>
  <si>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</si>
  <si>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</si>
  <si>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</si>
  <si>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</si>
  <si>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</si>
  <si>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</si>
  <si>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</si>
  <si>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</si>
  <si>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</si>
  <si>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</si>
  <si>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</si>
  <si>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</si>
  <si>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</si>
  <si>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</si>
  <si>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</si>
  <si>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</si>
  <si>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</si>
  <si>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</si>
  <si>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</si>
  <si>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</si>
  <si>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</si>
  <si>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</si>
  <si>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</si>
  <si>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</si>
  <si>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</si>
  <si>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</si>
  <si>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</si>
  <si>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</si>
  <si>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</si>
  <si>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</si>
  <si>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</si>
  <si>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</si>
  <si>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</si>
  <si>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</si>
  <si>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</si>
  <si>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</si>
  <si>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</si>
  <si>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</si>
  <si>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</si>
  <si>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</si>
  <si>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</si>
  <si>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</si>
  <si>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</si>
  <si>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</si>
  <si>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</si>
  <si>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</si>
  <si>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</si>
  <si>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</si>
  <si>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</si>
  <si>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</si>
  <si>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</si>
  <si>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</si>
  <si>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</si>
  <si>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</si>
  <si>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</si>
  <si>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</si>
  <si>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</si>
  <si>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</si>
  <si>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</si>
  <si>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</si>
  <si>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</si>
  <si>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</si>
  <si>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</si>
  <si>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</si>
  <si>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</si>
  <si>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</si>
  <si>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</si>
  <si>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</si>
  <si>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</si>
  <si>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</si>
  <si>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</si>
  <si>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</si>
  <si>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</si>
  <si>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</si>
  <si>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</si>
  <si>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</si>
  <si>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</si>
  <si>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</si>
  <si>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</si>
  <si>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</si>
  <si>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</si>
  <si>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</si>
  <si>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</si>
  <si>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</si>
  <si>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</si>
  <si>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</si>
  <si>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</si>
  <si>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</si>
  <si>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</si>
  <si>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</si>
  <si>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</si>
  <si>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</si>
  <si>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</si>
  <si>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</si>
  <si>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</si>
  <si>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</si>
  <si>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</si>
  <si>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</si>
  <si>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</si>
  <si>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</si>
  <si>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</si>
  <si>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</si>
  <si>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</si>
  <si>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</si>
  <si>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</si>
  <si>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</si>
  <si>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</si>
  <si>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</si>
  <si>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</si>
  <si>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</si>
  <si>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</si>
  <si>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</si>
  <si>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</si>
  <si>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</si>
  <si>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</si>
  <si>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</si>
  <si>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</si>
  <si>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</si>
  <si>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</si>
  <si>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</si>
  <si>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</si>
  <si>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</si>
  <si>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</si>
  <si>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</si>
  <si>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</si>
  <si>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</si>
  <si>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</si>
  <si>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</si>
  <si>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</si>
  <si>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</si>
  <si>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</si>
  <si>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</si>
  <si>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</si>
  <si>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</si>
  <si>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</si>
  <si>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</si>
  <si>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</si>
  <si>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</si>
  <si>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</si>
  <si>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</si>
  <si>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</si>
  <si>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</si>
  <si>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</si>
  <si>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</si>
  <si>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</si>
  <si>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</si>
  <si>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</si>
  <si>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</si>
  <si>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</si>
  <si>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</si>
  <si>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</si>
  <si>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</si>
  <si>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</si>
  <si>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</si>
  <si>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</si>
  <si>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</si>
  <si>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</si>
  <si>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</si>
  <si>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</si>
  <si>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</si>
  <si>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</si>
  <si>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</si>
  <si>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</si>
  <si>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</si>
  <si>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</si>
  <si>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</si>
  <si>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</si>
  <si>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</si>
  <si>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</si>
  <si>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</si>
  <si>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</si>
  <si>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</si>
  <si>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</si>
  <si>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</si>
  <si>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</si>
  <si>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</si>
  <si>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</si>
  <si>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</si>
  <si>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</si>
  <si>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</si>
  <si>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</si>
  <si>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</si>
  <si>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</si>
  <si>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</si>
  <si>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</si>
  <si>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</si>
  <si>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</si>
  <si>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</si>
  <si>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</si>
  <si>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</si>
  <si>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</si>
  <si>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</si>
  <si>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</si>
  <si>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</si>
  <si>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</si>
  <si>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</si>
  <si>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</si>
  <si>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</si>
  <si>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</si>
  <si>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</si>
  <si>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</si>
  <si>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</si>
  <si>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</si>
  <si>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</si>
  <si>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</si>
  <si>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</si>
  <si>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</si>
  <si>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</si>
  <si>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</si>
  <si>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</si>
  <si>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</si>
  <si>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</si>
  <si>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</si>
  <si>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</si>
  <si>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</si>
  <si>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</si>
  <si>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</si>
  <si>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</si>
  <si>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</si>
  <si>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</si>
  <si>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</si>
  <si>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</si>
  <si>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</si>
  <si>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</si>
  <si>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</si>
  <si>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</si>
  <si>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</si>
  <si>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</si>
  <si>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</si>
  <si>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</si>
  <si>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</si>
  <si>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</si>
  <si>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</si>
  <si>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</si>
  <si>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</si>
  <si>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</si>
  <si>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</si>
  <si>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</si>
  <si>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</si>
  <si>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</si>
  <si>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</si>
  <si>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</si>
  <si>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</si>
  <si>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</si>
  <si>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</si>
  <si>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</si>
  <si>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</si>
  <si>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</si>
  <si>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</si>
  <si>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</si>
  <si>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</si>
  <si>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</si>
  <si>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</si>
  <si>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</si>
  <si>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</si>
  <si>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</si>
  <si>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</si>
  <si>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</si>
  <si>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</si>
  <si>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</si>
  <si>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</si>
  <si>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</si>
  <si>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</si>
  <si>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</si>
  <si>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</si>
  <si>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</si>
  <si>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</si>
  <si>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</si>
  <si>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</si>
  <si>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</si>
  <si>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</si>
  <si>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</si>
  <si>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</si>
  <si>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</si>
  <si>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</si>
  <si>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</si>
  <si>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</si>
  <si>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</si>
  <si>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</si>
  <si>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</si>
  <si>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</si>
  <si>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</si>
  <si>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</si>
  <si>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</si>
  <si>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</si>
  <si>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</si>
  <si>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</si>
  <si>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</si>
  <si>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</si>
  <si>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</si>
  <si>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</si>
  <si>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</si>
  <si>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</si>
  <si>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</si>
  <si>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</si>
  <si>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</si>
  <si>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</si>
  <si>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</si>
  <si>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</si>
  <si>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</si>
  <si>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</si>
  <si>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</si>
  <si>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</si>
  <si>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</si>
  <si>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</si>
  <si>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</si>
  <si>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</si>
  <si>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</si>
  <si>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</si>
  <si>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</si>
  <si>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</si>
  <si>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</si>
  <si>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</si>
  <si>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</si>
  <si>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</si>
  <si>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</si>
  <si>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</si>
  <si>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</si>
  <si>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</si>
  <si>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</si>
  <si>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</si>
  <si>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</si>
  <si>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</si>
  <si>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</si>
  <si>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</si>
  <si>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</si>
  <si>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</si>
  <si>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</si>
  <si>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</si>
  <si>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</si>
  <si>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</si>
  <si>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</si>
  <si>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</si>
  <si>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</si>
  <si>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</si>
  <si>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</si>
  <si>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</si>
  <si>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</si>
  <si>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</si>
  <si>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</si>
  <si>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</si>
  <si>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</si>
  <si>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</si>
  <si>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</si>
  <si>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</si>
  <si>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</si>
  <si>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</si>
  <si>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</si>
  <si>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</si>
  <si>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</si>
  <si>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</si>
  <si>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</si>
  <si>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</si>
  <si>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</si>
  <si>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</si>
  <si>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</si>
  <si>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</si>
  <si>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</si>
  <si>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</si>
  <si>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</si>
  <si>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</si>
  <si>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</si>
  <si>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</si>
  <si>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</si>
  <si>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</si>
  <si>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</si>
  <si>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</si>
  <si>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</si>
  <si>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</si>
  <si>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</si>
  <si>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</si>
  <si>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</si>
  <si>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</si>
  <si>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</si>
  <si>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</si>
  <si>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</si>
  <si>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</si>
  <si>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</si>
  <si>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</si>
  <si>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</si>
  <si>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</si>
  <si>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</si>
  <si>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</si>
  <si>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</si>
  <si>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</si>
  <si>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</si>
  <si>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</si>
  <si>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</si>
  <si>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</si>
  <si>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</si>
  <si>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</si>
  <si>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</si>
  <si>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</si>
  <si>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</si>
  <si>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</si>
  <si>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</si>
  <si>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</si>
  <si>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</si>
  <si>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</si>
  <si>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</si>
  <si>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</si>
  <si>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</si>
  <si>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</si>
  <si>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</si>
  <si>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</si>
  <si>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</si>
  <si>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</si>
  <si>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</si>
  <si>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</si>
  <si>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</si>
  <si>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</si>
  <si>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</si>
  <si>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</si>
  <si>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</si>
  <si>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</si>
  <si>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</si>
  <si>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</si>
  <si>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</si>
  <si>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</si>
  <si>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</si>
  <si>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</si>
  <si>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</si>
  <si>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</si>
  <si>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</si>
  <si>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</si>
  <si>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</si>
  <si>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</si>
  <si>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</si>
  <si>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</si>
  <si>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</si>
  <si>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</si>
  <si>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</si>
  <si>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</si>
  <si>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</si>
  <si>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</si>
  <si>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</si>
  <si>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</si>
  <si>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</si>
  <si>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</si>
  <si>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</si>
  <si>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</si>
  <si>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</si>
  <si>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</si>
  <si>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</si>
  <si>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</si>
  <si>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</si>
  <si>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</si>
  <si>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</si>
  <si>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</si>
  <si>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</si>
  <si>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</si>
  <si>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</si>
  <si>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</si>
  <si>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</si>
  <si>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</si>
  <si>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</si>
  <si>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</si>
  <si>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</si>
  <si>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</si>
  <si>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</si>
  <si>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</si>
  <si>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</si>
  <si>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</si>
  <si>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</si>
  <si>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</si>
  <si>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</si>
  <si>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</si>
  <si>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</si>
  <si>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</si>
  <si>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</si>
  <si>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</si>
  <si>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</si>
  <si>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</si>
  <si>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</si>
  <si>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</si>
  <si>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</si>
  <si>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</si>
  <si>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</si>
  <si>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</si>
  <si>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</si>
  <si>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</si>
  <si>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</si>
  <si>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</si>
  <si>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</si>
  <si>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</si>
  <si>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</si>
  <si>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</si>
  <si>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</si>
  <si>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</si>
  <si>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</si>
  <si>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</si>
  <si>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</si>
  <si>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</si>
  <si>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</si>
  <si>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</si>
  <si>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</si>
  <si>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</si>
  <si>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</si>
  <si>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</si>
  <si>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</si>
  <si>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</si>
  <si>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</si>
  <si>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</si>
  <si>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</si>
  <si>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</si>
  <si>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</si>
  <si>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</si>
  <si>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</si>
  <si>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</si>
  <si>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</si>
  <si>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</si>
  <si>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</si>
  <si>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</si>
  <si>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</si>
  <si>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</si>
  <si>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</si>
  <si>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</si>
  <si>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</si>
  <si>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</si>
  <si>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</si>
  <si>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</si>
  <si>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</si>
  <si>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</si>
  <si>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</si>
  <si>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</si>
  <si>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</si>
  <si>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</si>
  <si>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</si>
  <si>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</si>
  <si>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</si>
  <si>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</si>
  <si>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</si>
  <si>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</si>
  <si>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</si>
  <si>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</si>
  <si>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</si>
  <si>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</si>
  <si>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</si>
  <si>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</si>
  <si>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</si>
  <si>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</si>
  <si>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</si>
  <si>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</si>
  <si>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</si>
  <si>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</si>
  <si>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</si>
  <si>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</si>
  <si>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</si>
  <si>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</si>
  <si>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</si>
  <si>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</si>
  <si>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</si>
  <si>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</si>
  <si>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</si>
  <si>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</si>
  <si>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</si>
  <si>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</si>
  <si>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</si>
  <si>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</si>
  <si>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</si>
  <si>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</si>
  <si>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</si>
  <si>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</si>
  <si>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</si>
  <si>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</si>
  <si>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</si>
  <si>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</si>
  <si>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</si>
  <si>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</si>
  <si>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</si>
  <si>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</si>
  <si>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</si>
  <si>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</si>
  <si>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</si>
  <si>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</si>
  <si>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</si>
  <si>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</si>
  <si>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</si>
  <si>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</si>
  <si>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</si>
  <si>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</si>
  <si>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</si>
  <si>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</si>
  <si>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</si>
  <si>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</si>
  <si>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</si>
  <si>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</si>
  <si>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</si>
  <si>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</si>
  <si>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</si>
  <si>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</si>
  <si>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</si>
  <si>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</si>
  <si>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</si>
  <si>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</si>
  <si>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</si>
  <si>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</si>
  <si>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</si>
  <si>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</si>
  <si>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</si>
  <si>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</si>
  <si>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</si>
  <si>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</si>
  <si>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</si>
  <si>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</si>
  <si>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</si>
  <si>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</si>
  <si>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</si>
  <si>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</si>
  <si>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</si>
  <si>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</si>
  <si>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</si>
  <si>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</si>
  <si>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</si>
  <si>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</si>
  <si>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</si>
  <si>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</si>
  <si>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</si>
  <si>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</si>
  <si>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</si>
  <si>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</si>
  <si>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</si>
  <si>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</si>
  <si>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</si>
  <si>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</si>
  <si>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</si>
  <si>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</si>
  <si>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</si>
  <si>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</si>
  <si>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</si>
  <si>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</si>
  <si>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</si>
  <si>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</si>
  <si>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</si>
  <si>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</si>
  <si>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</si>
  <si>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</si>
  <si>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</si>
  <si>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</si>
  <si>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</si>
  <si>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</si>
  <si>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</si>
  <si>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</si>
  <si>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</si>
  <si>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</si>
  <si>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</si>
  <si>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</si>
  <si>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</si>
  <si>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</si>
  <si>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</si>
  <si>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</si>
  <si>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</si>
  <si>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</si>
  <si>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</si>
  <si>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</si>
  <si>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</si>
  <si>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</si>
  <si>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</si>
  <si>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</si>
  <si>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</si>
  <si>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</si>
  <si>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</si>
  <si>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</si>
  <si>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</si>
  <si>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</si>
  <si>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</si>
  <si>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</si>
  <si>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</si>
  <si>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</si>
  <si>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</si>
  <si>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</si>
  <si>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</si>
  <si>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</si>
  <si>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</si>
  <si>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</si>
  <si>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</si>
  <si>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</si>
  <si>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</si>
  <si>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</si>
  <si>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</si>
  <si>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</si>
  <si>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</si>
  <si>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</si>
  <si>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</si>
  <si>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</si>
  <si>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</si>
  <si>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</si>
  <si>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</si>
  <si>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</si>
  <si>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</si>
  <si>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</si>
  <si>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</si>
  <si>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</si>
  <si>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</si>
  <si>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</si>
  <si>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</si>
  <si>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</si>
  <si>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</si>
  <si>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</si>
  <si>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</si>
  <si>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</si>
  <si>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</si>
  <si>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</si>
  <si>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</si>
  <si>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</si>
  <si>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</si>
  <si>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</si>
  <si>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</si>
  <si>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</si>
  <si>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</si>
  <si>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</si>
  <si>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</si>
  <si>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</si>
  <si>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</si>
  <si>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</si>
  <si>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</si>
  <si>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</si>
  <si>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</si>
  <si>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</si>
  <si>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</si>
  <si>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</si>
  <si>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</si>
  <si>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</si>
  <si>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</si>
  <si>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</si>
  <si>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</si>
  <si>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</si>
  <si>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</si>
  <si>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</si>
  <si>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</si>
  <si>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</si>
  <si>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</si>
  <si>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</si>
  <si>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</si>
  <si>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</si>
  <si>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</si>
  <si>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</si>
  <si>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</si>
  <si>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</si>
  <si>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</si>
  <si>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</si>
  <si>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</si>
  <si>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</si>
  <si>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</si>
  <si>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</si>
  <si>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</si>
  <si>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</si>
  <si>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</si>
  <si>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</si>
  <si>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</si>
  <si>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</si>
  <si>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</si>
  <si>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</si>
  <si>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</si>
  <si>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</si>
  <si>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</si>
  <si>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</si>
  <si>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</si>
  <si>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</si>
  <si>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</si>
  <si>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</si>
  <si>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</si>
  <si>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</si>
  <si>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</si>
  <si>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</si>
  <si>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</si>
  <si>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</si>
  <si>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</si>
  <si>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</si>
  <si>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</si>
  <si>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</si>
  <si>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</si>
  <si>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</si>
  <si>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</si>
  <si>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</si>
  <si>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</si>
  <si>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</si>
  <si>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</si>
  <si>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</si>
  <si>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</si>
  <si>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</si>
  <si>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</si>
  <si>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</si>
  <si>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</si>
  <si>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</si>
  <si>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</si>
  <si>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</si>
  <si>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</si>
  <si>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</si>
  <si>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</si>
  <si>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</si>
  <si>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</si>
  <si>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</si>
  <si>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</si>
  <si>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</si>
  <si>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</si>
  <si>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</si>
  <si>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</si>
  <si>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</si>
  <si>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</si>
  <si>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</si>
  <si>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</si>
  <si>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</si>
  <si>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</si>
  <si>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</si>
  <si>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</si>
  <si>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</si>
  <si>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</si>
  <si>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</si>
  <si>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</si>
  <si>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</si>
  <si>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</si>
  <si>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</si>
  <si>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</si>
  <si>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</si>
  <si>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</si>
  <si>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</si>
  <si>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</si>
  <si>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</si>
  <si>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</si>
  <si>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</si>
  <si>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</si>
  <si>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</si>
  <si>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</si>
  <si>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</si>
  <si>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</si>
  <si>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</si>
  <si>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</si>
  <si>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</si>
  <si>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</si>
  <si>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</si>
  <si>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</si>
  <si>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</si>
  <si>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</si>
  <si>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</si>
  <si>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</si>
  <si>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</si>
  <si>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</si>
  <si>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</si>
  <si>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</si>
  <si>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</si>
  <si>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</si>
  <si>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</si>
  <si>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</si>
  <si>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</si>
  <si>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</si>
  <si>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</si>
  <si>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</si>
  <si>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</si>
  <si>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</si>
  <si>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</si>
  <si>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</si>
  <si>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</si>
  <si>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</si>
  <si>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</si>
  <si>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</si>
  <si>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</si>
  <si>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</si>
  <si>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</si>
  <si>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</si>
  <si>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</si>
  <si>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</si>
  <si>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</si>
  <si>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</si>
  <si>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</si>
  <si>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</si>
  <si>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</si>
  <si>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</si>
  <si>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</si>
  <si>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</si>
  <si>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</si>
  <si>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</si>
  <si>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</si>
  <si>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</si>
  <si>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</si>
  <si>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</si>
  <si>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</si>
  <si>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</si>
  <si>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</si>
  <si>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</si>
  <si>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</si>
  <si>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</si>
  <si>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</si>
  <si>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</si>
  <si>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</si>
  <si>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</si>
  <si>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</si>
  <si>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</si>
  <si>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</si>
  <si>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</si>
  <si>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</si>
  <si>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</si>
  <si>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</si>
  <si>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</si>
  <si>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</si>
  <si>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</si>
  <si>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</si>
  <si>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</si>
  <si>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</si>
  <si>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</si>
  <si>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</si>
  <si>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</si>
  <si>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</si>
  <si>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</si>
  <si>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</si>
  <si>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</si>
  <si>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</si>
  <si>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</si>
  <si>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</si>
  <si>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</si>
  <si>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</si>
  <si>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</si>
  <si>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</si>
  <si>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</si>
  <si>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</si>
  <si>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</si>
  <si>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</si>
  <si>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</si>
  <si>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</si>
  <si>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</si>
  <si>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</si>
  <si>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</si>
  <si>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</si>
  <si>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</si>
  <si>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</si>
  <si>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</si>
  <si>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</si>
  <si>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</si>
  <si>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</si>
  <si>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</si>
  <si>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</si>
  <si>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</si>
  <si>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</si>
  <si>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</si>
  <si>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</si>
  <si>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</si>
  <si>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</si>
  <si>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</si>
  <si>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</si>
  <si>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</si>
  <si>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</si>
  <si>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</si>
  <si>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</si>
  <si>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</si>
  <si>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</si>
  <si>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</si>
  <si>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</si>
  <si>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</si>
  <si>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</si>
  <si>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</si>
  <si>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</si>
  <si>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</si>
  <si>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</si>
  <si>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</si>
  <si>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</si>
  <si>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</si>
  <si>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</si>
  <si>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</si>
  <si>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</si>
  <si>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</si>
  <si>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</si>
  <si>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</si>
  <si>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</si>
  <si>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</si>
  <si>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</si>
  <si>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</si>
  <si>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</si>
  <si>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</si>
  <si>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</si>
  <si>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</si>
  <si>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</si>
  <si>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</si>
  <si>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</si>
  <si>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</si>
  <si>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</si>
  <si>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</si>
  <si>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</si>
  <si>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</si>
  <si>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</si>
  <si>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</si>
  <si>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</si>
  <si>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</si>
  <si>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</si>
  <si>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</si>
  <si>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</si>
  <si>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</si>
  <si>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</si>
  <si>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</si>
  <si>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</si>
  <si>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</si>
  <si>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</si>
  <si>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</si>
  <si>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</si>
  <si>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</si>
  <si>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</si>
  <si>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</si>
  <si>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</si>
  <si>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</si>
  <si>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</si>
  <si>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</si>
  <si>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</si>
  <si>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</si>
  <si>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</si>
  <si>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</si>
  <si>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</si>
  <si>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</si>
  <si>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</si>
  <si>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</si>
  <si>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</si>
  <si>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</si>
  <si>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</si>
  <si>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</si>
  <si>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</si>
  <si>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</si>
  <si>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</si>
  <si>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</si>
  <si>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</si>
  <si>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</si>
  <si>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</si>
  <si>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</si>
  <si>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</si>
  <si>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</si>
  <si>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</si>
  <si>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</si>
  <si>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</si>
  <si>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</si>
  <si>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</si>
  <si>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</si>
  <si>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</si>
  <si>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</si>
  <si>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</si>
  <si>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</si>
  <si>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</si>
  <si>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</si>
  <si>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</si>
  <si>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</si>
  <si>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</si>
  <si>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</si>
  <si>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</si>
  <si>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</si>
  <si>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</si>
  <si>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</si>
  <si>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</si>
  <si>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</si>
  <si>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</si>
  <si>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</si>
  <si>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</si>
  <si>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</si>
  <si>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</si>
  <si>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</si>
  <si>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</si>
  <si>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</si>
  <si>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</si>
  <si>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</si>
  <si>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</si>
  <si>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</si>
  <si>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</si>
  <si>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</si>
  <si>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</si>
  <si>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</si>
  <si>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</si>
  <si>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</si>
  <si>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</si>
  <si>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</si>
  <si>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</si>
  <si>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</si>
  <si>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</si>
  <si>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</si>
  <si>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</si>
  <si>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</si>
  <si>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</si>
  <si>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</si>
  <si>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</si>
  <si>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</si>
  <si>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</si>
  <si>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</si>
  <si>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</si>
  <si>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</si>
  <si>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</si>
  <si>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</si>
  <si>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</si>
  <si>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</si>
  <si>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</si>
  <si>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</si>
  <si>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</si>
  <si>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</si>
  <si>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</si>
  <si>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</si>
  <si>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</si>
  <si>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</si>
  <si>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</si>
  <si>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</si>
  <si>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</si>
  <si>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</si>
  <si>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</si>
  <si>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</si>
  <si>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</si>
  <si>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</si>
  <si>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</si>
  <si>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</si>
  <si>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</si>
  <si>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</si>
  <si>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</si>
  <si>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</si>
  <si>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</si>
  <si>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</si>
  <si>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</si>
  <si>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</si>
  <si>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</si>
  <si>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</si>
  <si>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</si>
  <si>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</si>
  <si>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</si>
  <si>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</si>
  <si>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</si>
  <si>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</si>
  <si>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</si>
  <si>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</si>
  <si>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</si>
  <si>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</si>
  <si>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</si>
  <si>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</si>
  <si>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</si>
  <si>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</si>
  <si>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</si>
  <si>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</si>
  <si>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</si>
  <si>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</si>
  <si>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</si>
  <si>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</si>
  <si>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</si>
  <si>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</si>
  <si>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</si>
  <si>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</si>
  <si>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</si>
  <si>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</si>
  <si>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</si>
  <si>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</si>
  <si>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</si>
  <si>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</si>
  <si>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</si>
  <si>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</si>
  <si>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</si>
  <si>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</si>
  <si>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</si>
  <si>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</si>
  <si>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</si>
  <si>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</si>
  <si>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</si>
  <si>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</si>
  <si>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</si>
  <si>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</si>
  <si>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</si>
  <si>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</si>
  <si>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</si>
  <si>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</si>
  <si>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</si>
  <si>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</si>
  <si>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</si>
  <si>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</si>
  <si>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</si>
  <si>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</si>
  <si>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</si>
  <si>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</si>
  <si>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</si>
  <si>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</si>
  <si>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</si>
  <si>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</si>
  <si>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</si>
  <si>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</si>
  <si>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</si>
  <si>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</si>
  <si>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</si>
  <si>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</si>
  <si>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</si>
  <si>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</si>
  <si>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</si>
  <si>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</si>
  <si>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</si>
  <si>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</si>
  <si>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</si>
  <si>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</si>
  <si>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</si>
  <si>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</si>
  <si>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</si>
  <si>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</si>
  <si>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</si>
  <si>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</si>
  <si>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</si>
  <si>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</si>
  <si>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</si>
  <si>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</si>
  <si>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</si>
  <si>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</si>
  <si>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</si>
  <si>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</si>
  <si>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</si>
  <si>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</si>
  <si>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</si>
  <si>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</si>
  <si>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</si>
  <si>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</si>
  <si>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</si>
  <si>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</si>
  <si>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</si>
  <si>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</si>
  <si>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</si>
  <si>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</si>
  <si>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</si>
  <si>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</si>
  <si>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</si>
  <si>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</si>
  <si>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</si>
  <si>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</si>
  <si>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</si>
  <si>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</si>
  <si>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</si>
  <si>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</si>
  <si>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</si>
  <si>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</si>
  <si>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</si>
  <si>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</si>
  <si>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</si>
  <si>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</si>
  <si>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</si>
  <si>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</si>
  <si>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</si>
  <si>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</si>
  <si>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</si>
  <si>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</si>
  <si>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</si>
  <si>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</si>
  <si>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</si>
  <si>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</si>
  <si>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</si>
  <si>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</si>
  <si>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</si>
  <si>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</si>
  <si>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</si>
  <si>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</si>
  <si>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</si>
  <si>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</si>
  <si>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</si>
  <si>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</si>
  <si>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</si>
  <si>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</si>
  <si>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</si>
  <si>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</si>
  <si>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</si>
  <si>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</si>
  <si>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</si>
  <si>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</si>
  <si>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</si>
  <si>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</si>
  <si>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</si>
  <si>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</si>
  <si>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</si>
  <si>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</si>
  <si>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</si>
  <si>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</si>
  <si>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</si>
  <si>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</si>
  <si>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</si>
  <si>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</si>
  <si>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</si>
  <si>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</si>
  <si>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</si>
  <si>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</si>
  <si>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</si>
  <si>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</si>
  <si>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</si>
  <si>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</si>
  <si>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</si>
  <si>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</si>
  <si>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</si>
  <si>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</si>
  <si>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</si>
  <si>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</si>
  <si>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</si>
  <si>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</si>
  <si>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</si>
  <si>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</si>
  <si>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</si>
  <si>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</si>
  <si>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</si>
  <si>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</si>
  <si>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</si>
  <si>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</si>
  <si>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</si>
  <si>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</si>
  <si>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</si>
  <si>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</si>
  <si>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</si>
  <si>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</si>
  <si>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</si>
  <si>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</si>
  <si>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</si>
  <si>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</si>
  <si>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</si>
  <si>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</si>
  <si>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</si>
  <si>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</si>
  <si>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</si>
  <si>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</si>
  <si>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</si>
  <si>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</si>
  <si>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</si>
  <si>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</si>
  <si>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</si>
  <si>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</si>
  <si>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</si>
  <si>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</si>
  <si>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</si>
  <si>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</si>
  <si>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</si>
  <si>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</si>
  <si>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</si>
  <si>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</si>
  <si>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</si>
  <si>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</si>
  <si>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</si>
  <si>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</si>
  <si>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</si>
  <si>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</si>
  <si>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</si>
  <si>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</si>
  <si>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</si>
  <si>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</si>
  <si>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</si>
  <si>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</si>
  <si>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</si>
  <si>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</si>
  <si>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</si>
  <si>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</si>
  <si>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</si>
  <si>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</si>
  <si>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</si>
  <si>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</si>
  <si>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</si>
  <si>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</si>
  <si>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</si>
  <si>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</si>
  <si>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</si>
  <si>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</si>
  <si>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</si>
  <si>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</si>
  <si>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</si>
  <si>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</si>
  <si>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</si>
  <si>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</si>
  <si>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</si>
  <si>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</si>
  <si>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</si>
  <si>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</si>
  <si>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</si>
  <si>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</si>
  <si>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</si>
  <si>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</si>
  <si>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</si>
  <si>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</si>
  <si>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</si>
  <si>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</si>
  <si>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</si>
  <si>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</si>
  <si>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</si>
  <si>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</si>
  <si>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</si>
  <si>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</si>
  <si>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</si>
  <si>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</si>
  <si>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</si>
  <si>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</si>
  <si>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</si>
  <si>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</si>
  <si>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</si>
  <si>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</si>
  <si>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</si>
  <si>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</si>
  <si>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</si>
  <si>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</si>
  <si>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</si>
  <si>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</si>
  <si>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</si>
  <si>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</si>
  <si>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</si>
  <si>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</si>
  <si>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</si>
  <si>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</si>
  <si>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</si>
  <si>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</si>
  <si>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</si>
  <si>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</si>
  <si>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</si>
  <si>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</si>
  <si>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</si>
  <si>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</si>
  <si>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</si>
  <si>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</si>
  <si>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</si>
  <si>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</si>
  <si>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</si>
  <si>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</si>
  <si>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</si>
  <si>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</si>
  <si>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</si>
  <si>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</si>
  <si>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</si>
  <si>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</si>
  <si>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</si>
  <si>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</si>
  <si>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</si>
  <si>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</si>
  <si>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</si>
  <si>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</si>
  <si>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</si>
  <si>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</si>
  <si>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</si>
  <si>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</si>
  <si>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</si>
  <si>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</si>
  <si>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</si>
  <si>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</si>
  <si>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</si>
  <si>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</si>
  <si>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</si>
  <si>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</si>
  <si>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</si>
  <si>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</si>
  <si>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</si>
  <si>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</si>
  <si>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</si>
  <si>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</si>
  <si>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</si>
  <si>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</si>
  <si>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</si>
  <si>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</si>
  <si>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</si>
  <si>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</si>
  <si>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</si>
  <si>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</si>
  <si>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</si>
  <si>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</si>
  <si>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</si>
  <si>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</si>
  <si>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</si>
  <si>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</si>
  <si>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</si>
  <si>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</si>
  <si>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</si>
  <si>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</si>
  <si>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</si>
  <si>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</si>
  <si>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</si>
  <si>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</si>
  <si>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</si>
  <si>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</si>
  <si>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</si>
  <si>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</si>
  <si>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</si>
  <si>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</si>
  <si>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</si>
  <si>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</si>
  <si>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</si>
  <si>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</si>
  <si>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</si>
  <si>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</si>
  <si>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</si>
  <si>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</si>
  <si>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</si>
  <si>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</si>
  <si>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</si>
  <si>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</si>
  <si>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</si>
  <si>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</si>
  <si>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</si>
  <si>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</si>
  <si>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</si>
  <si>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</si>
  <si>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</si>
  <si>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</si>
  <si>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</si>
  <si>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</si>
  <si>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</si>
  <si>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</si>
  <si>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</si>
  <si>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</si>
  <si>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</si>
  <si>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</si>
  <si>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</si>
  <si>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</si>
  <si>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</si>
  <si>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</si>
  <si>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</si>
  <si>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</si>
  <si>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</si>
  <si>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</si>
  <si>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</si>
  <si>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</si>
  <si>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</si>
  <si>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</si>
  <si>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</si>
  <si>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</si>
  <si>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</si>
  <si>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</si>
  <si>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</si>
  <si>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</si>
  <si>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</si>
  <si>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</si>
  <si>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</si>
  <si>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</si>
  <si>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</si>
  <si>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</si>
  <si>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</si>
  <si>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</si>
  <si>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</si>
  <si>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</si>
  <si>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</si>
  <si>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</si>
  <si>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</si>
  <si>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</si>
  <si>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</si>
  <si>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</si>
  <si>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</si>
  <si>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</si>
  <si>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</si>
  <si>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</si>
  <si>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</si>
  <si>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</si>
  <si>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</si>
  <si>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</si>
  <si>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</si>
  <si>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</si>
  <si>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</si>
  <si>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</si>
  <si>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</si>
  <si>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</si>
  <si>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</si>
  <si>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</si>
  <si>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</si>
  <si>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</si>
  <si>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</si>
  <si>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</si>
  <si>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</si>
  <si>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</si>
  <si>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</si>
  <si>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</si>
  <si>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</si>
  <si>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</si>
  <si>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</si>
  <si>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</si>
  <si>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</si>
  <si>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</si>
  <si>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</si>
  <si>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</si>
  <si>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</si>
  <si>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</si>
  <si>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</si>
  <si>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</si>
  <si>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</si>
  <si>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</si>
  <si>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</si>
  <si>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</si>
  <si>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</si>
  <si>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</si>
  <si>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</si>
  <si>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</si>
  <si>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</si>
  <si>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</si>
  <si>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</si>
  <si>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</si>
  <si>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</si>
  <si>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</si>
  <si>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</si>
  <si>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</si>
  <si>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</si>
  <si>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</si>
  <si>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</si>
  <si>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</si>
  <si>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</si>
  <si>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</si>
  <si>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</si>
  <si>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</si>
  <si>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</si>
  <si>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</si>
  <si>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</si>
  <si>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</si>
  <si>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</si>
  <si>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</si>
  <si>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</si>
  <si>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</si>
  <si>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</si>
  <si>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</si>
  <si>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</si>
  <si>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</si>
  <si>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</si>
  <si>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</si>
  <si>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</si>
  <si>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</si>
  <si>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</si>
  <si>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</si>
  <si>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</si>
  <si>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</si>
  <si>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</si>
  <si>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</si>
  <si>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</si>
  <si>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</si>
  <si>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</si>
  <si>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</si>
  <si>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</si>
  <si>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</si>
  <si>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</si>
  <si>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</si>
  <si>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</si>
  <si>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</si>
  <si>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</si>
  <si>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</si>
  <si>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</si>
  <si>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</si>
  <si>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</si>
  <si>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</si>
  <si>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</si>
  <si>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</si>
  <si>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</si>
  <si>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</si>
  <si>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</si>
  <si>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</si>
  <si>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</si>
  <si>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</si>
  <si>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</si>
  <si>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</si>
  <si>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</si>
  <si>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</si>
  <si>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</si>
  <si>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</si>
  <si>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</si>
  <si>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</si>
  <si>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</si>
  <si>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</si>
  <si>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</si>
  <si>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</si>
  <si>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</si>
  <si>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</si>
  <si>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</si>
  <si>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</si>
  <si>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</si>
  <si>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</si>
  <si>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</si>
  <si>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</si>
  <si>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</si>
  <si>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</si>
  <si>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</si>
  <si>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</si>
  <si>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</si>
  <si>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</si>
  <si>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</si>
  <si>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</si>
  <si>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</si>
  <si>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</si>
  <si>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</si>
  <si>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</si>
  <si>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</si>
  <si>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</si>
  <si>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</si>
  <si>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</si>
  <si>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</si>
  <si>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</si>
  <si>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</si>
  <si>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</si>
  <si>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</si>
  <si>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</si>
  <si>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</si>
  <si>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</si>
  <si>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</si>
  <si>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</si>
  <si>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</si>
  <si>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</si>
  <si>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</si>
  <si>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</si>
  <si>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</si>
  <si>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</si>
  <si>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</si>
  <si>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</si>
  <si>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</si>
  <si>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</si>
  <si>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</si>
  <si>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</si>
  <si>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</si>
  <si>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</si>
  <si>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</si>
  <si>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</si>
  <si>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</si>
  <si>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</si>
  <si>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</si>
  <si>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</si>
  <si>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</si>
  <si>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</si>
  <si>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</si>
  <si>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</si>
  <si>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</si>
  <si>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</si>
  <si>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</si>
  <si>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</si>
  <si>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</si>
  <si>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</si>
  <si>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</si>
  <si>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</si>
  <si>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</si>
  <si>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</si>
  <si>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</si>
  <si>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</si>
  <si>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</si>
  <si>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</si>
  <si>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</si>
  <si>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</si>
  <si>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</si>
  <si>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</si>
  <si>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</si>
  <si>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</si>
  <si>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</si>
  <si>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</si>
  <si>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</si>
  <si>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</si>
  <si>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</si>
  <si>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</si>
  <si>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</si>
  <si>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</si>
  <si>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</si>
  <si>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</si>
  <si>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</si>
  <si>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</si>
  <si>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</si>
  <si>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</si>
  <si>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</si>
  <si>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</si>
  <si>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</si>
  <si>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</si>
  <si>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</si>
  <si>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</si>
  <si>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</si>
  <si>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</si>
  <si>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</si>
  <si>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</si>
  <si>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</si>
  <si>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</si>
  <si>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</si>
  <si>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</si>
  <si>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</si>
  <si>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</si>
  <si>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</si>
  <si>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</si>
  <si>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</si>
  <si>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</si>
  <si>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</si>
  <si>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</si>
  <si>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</si>
  <si>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</si>
  <si>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</si>
  <si>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</si>
  <si>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</si>
  <si>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</si>
  <si>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</si>
  <si>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</si>
  <si>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</si>
  <si>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</si>
  <si>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</si>
  <si>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</si>
  <si>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</si>
  <si>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</si>
  <si>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</si>
  <si>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</si>
  <si>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</si>
  <si>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</si>
  <si>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</si>
  <si>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</si>
  <si>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</si>
  <si>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</si>
  <si>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</si>
  <si>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</si>
  <si>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</si>
  <si>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</si>
  <si>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</si>
  <si>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</si>
  <si>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</si>
  <si>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</si>
  <si>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</si>
  <si>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</si>
  <si>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</si>
  <si>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</si>
  <si>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</si>
  <si>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</si>
  <si>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</si>
  <si>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</si>
  <si>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</si>
  <si>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</si>
  <si>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</si>
  <si>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</si>
  <si>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</si>
  <si>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</si>
  <si>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</si>
  <si>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</si>
  <si>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</si>
  <si>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</si>
  <si>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</si>
  <si>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</si>
  <si>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</si>
  <si>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</si>
  <si>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</si>
  <si>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</si>
  <si>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</si>
  <si>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</si>
  <si>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</si>
  <si>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</si>
  <si>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</si>
  <si>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</si>
  <si>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</si>
  <si>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</si>
  <si>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</si>
  <si>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</si>
  <si>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</si>
  <si>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</si>
  <si>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</si>
  <si>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</si>
  <si>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</si>
  <si>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</si>
  <si>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</si>
  <si>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</si>
  <si>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</si>
  <si>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</si>
  <si>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</si>
  <si>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</si>
  <si>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</si>
  <si>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</si>
  <si>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</si>
  <si>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</si>
  <si>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</si>
  <si>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</si>
  <si>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</si>
  <si>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</si>
  <si>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</si>
  <si>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</si>
  <si>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</si>
  <si>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</si>
  <si>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</si>
  <si>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</si>
  <si>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</si>
  <si>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</si>
  <si>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</si>
  <si>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</si>
  <si>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</si>
  <si>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</si>
  <si>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</si>
  <si>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</si>
  <si>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</si>
  <si>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</si>
  <si>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</si>
  <si>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</si>
  <si>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</si>
  <si>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</si>
  <si>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</si>
  <si>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</si>
  <si>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</si>
  <si>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</si>
  <si>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</si>
  <si>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</si>
  <si>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</si>
  <si>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</si>
  <si>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</si>
  <si>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</si>
  <si>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</si>
  <si>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</si>
  <si>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</si>
  <si>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</si>
  <si>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</si>
  <si>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</si>
  <si>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</si>
  <si>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</si>
  <si>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</si>
  <si>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</si>
  <si>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</si>
  <si>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</si>
  <si>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</si>
  <si>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</si>
  <si>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</si>
  <si>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</si>
  <si>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</si>
  <si>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</si>
  <si>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</si>
  <si>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</si>
  <si>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</si>
  <si>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</si>
  <si>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</si>
  <si>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</si>
  <si>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</si>
  <si>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</si>
  <si>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</si>
  <si>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</si>
  <si>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</si>
  <si>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</si>
  <si>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</si>
  <si>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</si>
  <si>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</si>
  <si>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</si>
  <si>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</si>
  <si>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</si>
  <si>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</si>
  <si>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</si>
  <si>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</si>
  <si>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</si>
  <si>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</si>
  <si>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</si>
  <si>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</si>
  <si>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</si>
  <si>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</si>
  <si>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</si>
  <si>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</si>
  <si>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</si>
  <si>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</si>
  <si>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</si>
  <si>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</si>
  <si>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</si>
  <si>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</si>
  <si>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</si>
  <si>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</si>
  <si>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</si>
  <si>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</si>
  <si>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</si>
  <si>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</si>
  <si>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</si>
  <si>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</si>
  <si>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</si>
  <si>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</si>
  <si>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</si>
  <si>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</si>
  <si>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</si>
  <si>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</si>
  <si>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</si>
  <si>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</si>
  <si>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</si>
  <si>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</si>
  <si>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</si>
  <si>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</si>
  <si>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</si>
  <si>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</si>
  <si>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</si>
  <si>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</si>
  <si>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</si>
  <si>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</si>
  <si>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</si>
  <si>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</si>
  <si>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</si>
  <si>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</si>
  <si>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</si>
  <si>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</si>
  <si>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</si>
  <si>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</si>
  <si>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</si>
  <si>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</si>
  <si>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</si>
  <si>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</si>
  <si>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</si>
  <si>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</si>
  <si>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</si>
  <si>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</si>
  <si>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</si>
  <si>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</si>
  <si>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</si>
  <si>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</si>
  <si>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</si>
  <si>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</si>
  <si>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</si>
  <si>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</si>
  <si>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</si>
  <si>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</si>
  <si>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</si>
  <si>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</si>
  <si>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</si>
  <si>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</si>
  <si>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</si>
  <si>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</si>
  <si>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</si>
  <si>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</si>
  <si>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</si>
  <si>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</si>
  <si>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</si>
  <si>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</si>
  <si>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</si>
  <si>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</si>
  <si>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</si>
  <si>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</si>
  <si>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</si>
  <si>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</si>
  <si>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</si>
  <si>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</si>
  <si>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</si>
  <si>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</si>
  <si>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</si>
  <si>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</si>
  <si>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</si>
  <si>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</si>
  <si>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</si>
  <si>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</si>
  <si>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</si>
  <si>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</si>
  <si>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</si>
  <si>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</si>
  <si>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</si>
  <si>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</si>
  <si>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</si>
  <si>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</si>
  <si>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</si>
  <si>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</si>
  <si>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</si>
  <si>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</si>
  <si>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</si>
  <si>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</si>
  <si>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</si>
  <si>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</si>
  <si>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</si>
  <si>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</si>
  <si>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</si>
  <si>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</si>
  <si>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</si>
  <si>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</si>
  <si>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</si>
  <si>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</si>
  <si>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</si>
  <si>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</si>
  <si>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</si>
  <si>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</si>
  <si>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</si>
  <si>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</si>
  <si>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</si>
  <si>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</si>
  <si>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</si>
  <si>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</si>
  <si>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</si>
  <si>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</si>
  <si>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</si>
  <si>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</si>
  <si>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</si>
  <si>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</si>
  <si>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</si>
  <si>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</si>
  <si>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</si>
  <si>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</si>
  <si>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</si>
  <si>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</si>
  <si>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</si>
  <si>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</si>
  <si>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</si>
  <si>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</si>
  <si>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</si>
  <si>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</si>
  <si>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</si>
  <si>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</si>
  <si>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</si>
  <si>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</si>
  <si>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</si>
  <si>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</si>
  <si>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</si>
  <si>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</si>
  <si>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</si>
  <si>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</si>
  <si>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</si>
  <si>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</si>
  <si>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</si>
  <si>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</si>
  <si>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</si>
  <si>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</si>
  <si>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</si>
  <si>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</si>
  <si>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</si>
  <si>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</si>
  <si>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</si>
  <si>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</si>
  <si>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</si>
  <si>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</si>
  <si>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</si>
  <si>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</si>
  <si>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</si>
  <si>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</si>
  <si>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</si>
  <si>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</si>
  <si>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</si>
  <si>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</si>
  <si>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</si>
  <si>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</si>
  <si>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</si>
  <si>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</si>
  <si>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</si>
  <si>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</si>
  <si>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</si>
  <si>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</si>
  <si>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</si>
  <si>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</si>
  <si>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</si>
  <si>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</si>
  <si>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</si>
  <si>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</si>
  <si>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</si>
  <si>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</si>
  <si>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</si>
  <si>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</si>
  <si>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</si>
  <si>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</si>
  <si>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</si>
  <si>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</si>
  <si>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</si>
  <si>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</si>
  <si>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</si>
  <si>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</si>
  <si>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</si>
  <si>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</si>
  <si>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</si>
  <si>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</si>
  <si>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</si>
  <si>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</si>
  <si>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</si>
  <si>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</si>
  <si>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</si>
  <si>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</si>
  <si>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</si>
  <si>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</si>
  <si>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</si>
  <si>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</si>
  <si>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</si>
  <si>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</si>
  <si>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</si>
  <si>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</si>
  <si>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</si>
  <si>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</si>
  <si>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</si>
  <si>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</si>
  <si>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</si>
  <si>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</si>
  <si>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</si>
  <si>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</si>
  <si>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</si>
  <si>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</si>
  <si>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</si>
  <si>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</si>
  <si>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</si>
  <si>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</si>
  <si>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</si>
  <si>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</si>
  <si>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</si>
  <si>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</si>
  <si>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</si>
  <si>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</si>
  <si>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</si>
  <si>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</si>
  <si>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</si>
  <si>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</si>
  <si>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</si>
  <si>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</si>
  <si>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</si>
  <si>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</si>
  <si>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</si>
  <si>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</si>
  <si>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</si>
  <si>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</si>
  <si>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</si>
  <si>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</si>
  <si>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</si>
  <si>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</si>
  <si>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</si>
  <si>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</si>
  <si>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</si>
  <si>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</si>
  <si>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</si>
  <si>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</si>
  <si>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</si>
  <si>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</si>
  <si>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</si>
  <si>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</si>
  <si>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</si>
  <si>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</si>
  <si>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</si>
  <si>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</si>
  <si>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</si>
  <si>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</si>
  <si>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</si>
  <si>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</si>
  <si>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</si>
  <si>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</si>
  <si>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</si>
  <si>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</si>
  <si>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</si>
  <si>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</si>
  <si>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</si>
  <si>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</si>
  <si>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</si>
  <si>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</si>
  <si>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</si>
  <si>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</si>
  <si>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</si>
  <si>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</si>
  <si>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</si>
  <si>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</si>
  <si>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</si>
  <si>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</si>
  <si>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</si>
  <si>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</si>
  <si>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</si>
  <si>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</si>
  <si>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</si>
  <si>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</si>
  <si>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</si>
  <si>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</si>
  <si>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</si>
  <si>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</si>
  <si>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</si>
  <si>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</si>
  <si>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</si>
  <si>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</si>
  <si>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</si>
  <si>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</si>
  <si>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</si>
  <si>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</si>
  <si>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</si>
  <si>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</si>
  <si>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</si>
  <si>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</si>
  <si>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</si>
  <si>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</si>
  <si>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</si>
  <si>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</si>
  <si>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</si>
  <si>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</si>
  <si>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</si>
  <si>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</si>
  <si>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</si>
  <si>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</si>
  <si>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</si>
  <si>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</si>
  <si>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</si>
  <si>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</si>
  <si>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</si>
  <si>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</si>
  <si>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</si>
  <si>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</si>
  <si>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</si>
  <si>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</si>
  <si>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</si>
  <si>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</si>
  <si>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</si>
  <si>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</si>
  <si>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</si>
  <si>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</si>
  <si>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</si>
  <si>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</si>
  <si>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</si>
  <si>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</si>
  <si>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</si>
  <si>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</si>
  <si>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</si>
  <si>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</si>
  <si>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</si>
  <si>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</si>
  <si>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</si>
  <si>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</si>
  <si>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</si>
  <si>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</si>
  <si>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</si>
  <si>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</si>
  <si>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</si>
  <si>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</si>
  <si>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</si>
  <si>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</si>
  <si>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</si>
  <si>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</si>
  <si>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</si>
  <si>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</si>
  <si>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</si>
  <si>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</si>
  <si>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</si>
  <si>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</si>
  <si>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</si>
  <si>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</si>
  <si>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</si>
  <si>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</si>
  <si>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</si>
  <si>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</si>
  <si>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</si>
  <si>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</si>
  <si>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</si>
  <si>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</si>
  <si>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</si>
  <si>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</si>
  <si>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</si>
  <si>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</si>
  <si>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</si>
  <si>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</si>
  <si>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</si>
  <si>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</si>
  <si>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</si>
  <si>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</si>
  <si>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</si>
  <si>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</si>
  <si>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</si>
  <si>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</si>
  <si>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</si>
  <si>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</si>
  <si>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</si>
  <si>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</si>
  <si>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</si>
  <si>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</si>
  <si>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</si>
  <si>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</si>
  <si>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</si>
  <si>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</si>
  <si>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</si>
  <si>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</si>
  <si>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</si>
  <si>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</si>
  <si>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</si>
  <si>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</si>
  <si>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</si>
  <si>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</si>
  <si>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</si>
  <si>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</si>
  <si>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</si>
  <si>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</si>
  <si>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</si>
  <si>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</si>
  <si>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</si>
  <si>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</si>
  <si>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</si>
  <si>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</si>
  <si>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</si>
  <si>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</si>
  <si>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</si>
  <si>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</si>
  <si>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</si>
  <si>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</si>
  <si>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</si>
  <si>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</si>
  <si>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</si>
  <si>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</si>
  <si>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</si>
  <si>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</si>
  <si>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</si>
  <si>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</si>
  <si>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</si>
  <si>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</si>
  <si>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</si>
  <si>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</si>
  <si>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</si>
  <si>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</si>
  <si>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</si>
  <si>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</si>
  <si>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</si>
  <si>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</si>
  <si>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</si>
  <si>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</si>
  <si>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</si>
  <si>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</si>
  <si>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</si>
  <si>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</si>
  <si>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</si>
  <si>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</si>
  <si>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</si>
  <si>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</si>
  <si>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</si>
  <si>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</si>
  <si>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</si>
  <si>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</si>
  <si>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</si>
  <si>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</si>
  <si>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</si>
  <si>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</si>
  <si>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</si>
  <si>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</si>
  <si>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</si>
  <si>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</si>
  <si>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</si>
  <si>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</si>
  <si>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</si>
  <si>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</si>
  <si>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</si>
  <si>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</si>
  <si>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</si>
  <si>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</si>
  <si>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</si>
  <si>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</si>
  <si>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</si>
  <si>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</si>
  <si>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</si>
  <si>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</si>
  <si>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</si>
  <si>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</si>
  <si>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</si>
  <si>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</si>
  <si>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</si>
  <si>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</si>
  <si>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</si>
  <si>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</si>
  <si>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</si>
  <si>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</si>
  <si>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</si>
  <si>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</si>
  <si>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</si>
  <si>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</si>
  <si>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</si>
  <si>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</si>
  <si>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</si>
  <si>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</si>
  <si>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</si>
  <si>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</si>
  <si>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</si>
  <si>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</si>
  <si>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</si>
  <si>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</si>
  <si>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</si>
  <si>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</si>
  <si>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</si>
  <si>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</si>
  <si>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</si>
  <si>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</si>
  <si>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</si>
  <si>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</si>
  <si>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</si>
  <si>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</si>
  <si>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</si>
  <si>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</si>
  <si>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</si>
  <si>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</si>
  <si>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</si>
  <si>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</si>
  <si>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</si>
  <si>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</si>
  <si>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</si>
  <si>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</si>
  <si>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</si>
  <si>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</si>
  <si>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</si>
  <si>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</si>
  <si>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</si>
  <si>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</si>
  <si>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</si>
  <si>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</si>
  <si>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</si>
  <si>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</si>
  <si>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</si>
  <si>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</si>
  <si>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</si>
  <si>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</si>
  <si>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</si>
  <si>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</si>
  <si>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</si>
  <si>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</si>
  <si>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</si>
  <si>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</si>
  <si>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</si>
  <si>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</si>
  <si>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</si>
  <si>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</si>
  <si>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</si>
  <si>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</si>
  <si>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</si>
  <si>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</si>
  <si>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</si>
  <si>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</si>
  <si>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</si>
  <si>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</si>
  <si>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</si>
  <si>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</si>
  <si>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</si>
  <si>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</si>
  <si>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</si>
  <si>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</si>
  <si>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</si>
  <si>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</si>
  <si>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</si>
  <si>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</si>
  <si>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</si>
  <si>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</si>
  <si>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</si>
  <si>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</si>
  <si>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</si>
  <si>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</si>
  <si>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</si>
  <si>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</si>
  <si>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</si>
  <si>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</si>
  <si>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</si>
  <si>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</si>
  <si>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</si>
  <si>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</si>
  <si>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</si>
  <si>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</si>
  <si>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</si>
  <si>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</si>
  <si>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</si>
  <si>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</si>
  <si>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</si>
  <si>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</si>
  <si>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</si>
  <si>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</si>
  <si>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</si>
  <si>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</si>
  <si>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</si>
  <si>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</si>
  <si>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</si>
  <si>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</si>
  <si>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</si>
  <si>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</si>
  <si>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</si>
  <si>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</si>
  <si>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</si>
  <si>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</si>
  <si>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</si>
  <si>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</si>
  <si>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</si>
  <si>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</si>
  <si>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</si>
  <si>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</si>
  <si>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</si>
  <si>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</si>
  <si>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</si>
  <si>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</si>
  <si>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</si>
  <si>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</si>
  <si>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</si>
  <si>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</si>
  <si>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</si>
  <si>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</si>
  <si>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</si>
  <si>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</si>
  <si>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</si>
  <si>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</si>
  <si>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</si>
  <si>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</si>
  <si>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</si>
  <si>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</si>
  <si>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</si>
  <si>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</si>
  <si>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</si>
  <si>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</si>
  <si>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</si>
  <si>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</si>
  <si>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</si>
  <si>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</si>
  <si>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</si>
  <si>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</si>
  <si>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</si>
  <si>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</si>
  <si>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</si>
  <si>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</si>
  <si>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</si>
  <si>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</si>
  <si>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</si>
  <si>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</si>
  <si>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</si>
  <si>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</si>
  <si>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</si>
  <si>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</si>
  <si>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</si>
  <si>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</si>
  <si>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</si>
  <si>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</si>
  <si>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</si>
  <si>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</si>
  <si>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</si>
  <si>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</si>
  <si>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</si>
  <si>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</si>
  <si>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</si>
  <si>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</si>
  <si>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</si>
  <si>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</si>
  <si>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</si>
  <si>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</si>
  <si>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</si>
  <si>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</si>
  <si>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</si>
  <si>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</si>
  <si>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</si>
  <si>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</si>
  <si>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</si>
  <si>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</si>
  <si>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</si>
  <si>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</si>
  <si>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</si>
  <si>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</si>
  <si>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</si>
  <si>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</si>
  <si>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</si>
  <si>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</si>
  <si>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</si>
  <si>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</si>
  <si>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</si>
  <si>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</si>
  <si>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</si>
  <si>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</si>
  <si>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</si>
  <si>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</si>
  <si>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</si>
  <si>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</si>
  <si>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</si>
  <si>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</si>
  <si>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</si>
  <si>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</si>
  <si>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</si>
  <si>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</si>
  <si>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</si>
  <si>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</si>
  <si>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</si>
  <si>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</si>
  <si>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</si>
  <si>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</si>
  <si>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</si>
  <si>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</si>
  <si>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</si>
  <si>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</si>
  <si>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</si>
  <si>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</si>
  <si>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</si>
  <si>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</si>
  <si>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</si>
  <si>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</si>
  <si>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</si>
  <si>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</si>
  <si>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</si>
  <si>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</si>
  <si>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</si>
  <si>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</si>
  <si>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</si>
  <si>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</si>
  <si>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</si>
  <si>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</si>
  <si>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</si>
  <si>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</si>
  <si>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</si>
  <si>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</si>
  <si>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</si>
  <si>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</si>
  <si>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</si>
  <si>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</si>
  <si>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</si>
  <si>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</si>
  <si>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</si>
  <si>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</si>
  <si>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</si>
  <si>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</si>
  <si>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</si>
  <si>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</si>
  <si>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</si>
  <si>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</si>
  <si>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</si>
  <si>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</si>
  <si>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</si>
  <si>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</si>
  <si>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</si>
  <si>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</si>
  <si>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</si>
  <si>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</si>
  <si>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</si>
  <si>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</si>
  <si>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</si>
  <si>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</si>
  <si>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</si>
  <si>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</si>
  <si>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</si>
  <si>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</si>
  <si>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</si>
  <si>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</si>
  <si>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</si>
  <si>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</si>
  <si>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</si>
  <si>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</si>
  <si>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</si>
  <si>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</si>
  <si>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</si>
  <si>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</si>
  <si>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</si>
  <si>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</si>
  <si>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</si>
  <si>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</si>
  <si>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</si>
  <si>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</si>
  <si>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</si>
  <si>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</si>
  <si>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</si>
  <si>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</si>
  <si>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</si>
  <si>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</si>
  <si>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</si>
  <si>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</si>
  <si>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</si>
  <si>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</si>
  <si>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</si>
  <si>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</si>
  <si>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</si>
  <si>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</si>
  <si>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</si>
  <si>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</si>
  <si>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</si>
  <si>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</si>
  <si>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</si>
  <si>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</si>
  <si>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</si>
  <si>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</si>
  <si>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</si>
  <si>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</si>
  <si>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</si>
  <si>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</si>
  <si>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</si>
  <si>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</si>
  <si>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</si>
  <si>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</si>
  <si>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</si>
  <si>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</si>
  <si>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</si>
  <si>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</si>
  <si>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</si>
  <si>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</si>
  <si>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</si>
  <si>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</si>
  <si>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</si>
  <si>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</si>
  <si>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</si>
  <si>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</si>
  <si>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</si>
  <si>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</si>
  <si>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</si>
  <si>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</si>
  <si>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</si>
  <si>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</si>
  <si>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</si>
  <si>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</si>
  <si>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</si>
  <si>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</si>
  <si>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</si>
  <si>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</si>
  <si>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</si>
  <si>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</si>
  <si>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</si>
  <si>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</si>
  <si>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</si>
  <si>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</si>
  <si>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</si>
  <si>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</si>
  <si>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</si>
  <si>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</si>
  <si>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</si>
  <si>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</si>
  <si>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</si>
  <si>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</si>
  <si>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</si>
  <si>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</si>
  <si>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</si>
  <si>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</si>
  <si>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</si>
  <si>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</si>
  <si>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</si>
  <si>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</si>
  <si>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</si>
  <si>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</si>
  <si>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</si>
  <si>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</si>
  <si>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</si>
  <si>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</si>
  <si>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</si>
  <si>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</si>
  <si>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</si>
  <si>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</si>
  <si>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</si>
  <si>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</si>
  <si>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</si>
  <si>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</si>
  <si>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</si>
  <si>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</si>
  <si>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</si>
  <si>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</si>
  <si>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</si>
  <si>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</si>
  <si>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</si>
  <si>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</si>
  <si>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</si>
  <si>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</si>
  <si>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</si>
  <si>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</si>
  <si>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</si>
  <si>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</si>
  <si>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</si>
  <si>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</si>
  <si>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</si>
  <si>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</si>
  <si>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</si>
  <si>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</si>
  <si>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</si>
  <si>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</si>
  <si>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</si>
  <si>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</si>
  <si>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</si>
  <si>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</si>
  <si>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</si>
  <si>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</si>
  <si>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</si>
  <si>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</si>
  <si>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</si>
  <si>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</si>
  <si>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</si>
  <si>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</si>
  <si>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</si>
  <si>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</si>
  <si>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</si>
  <si>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</si>
  <si>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</si>
  <si>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</si>
  <si>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</si>
  <si>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</si>
  <si>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</si>
  <si>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</si>
  <si>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</si>
  <si>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</si>
  <si>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</si>
  <si>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</si>
  <si>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</si>
  <si>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</si>
  <si>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</si>
  <si>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</si>
  <si>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</si>
  <si>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</si>
  <si>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</si>
  <si>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</si>
  <si>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</si>
  <si>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</si>
  <si>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</si>
  <si>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</si>
  <si>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</si>
  <si>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</si>
  <si>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</si>
  <si>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</si>
  <si>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</si>
  <si>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</si>
  <si>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</si>
  <si>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</si>
  <si>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</si>
  <si>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</si>
  <si>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</si>
  <si>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</si>
  <si>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</si>
  <si>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</si>
  <si>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</si>
  <si>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</si>
  <si>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</si>
  <si>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</si>
  <si>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</si>
  <si>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</si>
  <si>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</si>
  <si>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</si>
  <si>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</si>
  <si>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</si>
  <si>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</si>
  <si>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</si>
  <si>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</si>
  <si>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</si>
  <si>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</si>
  <si>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</si>
  <si>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</si>
  <si>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</si>
  <si>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</si>
  <si>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</si>
  <si>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</si>
  <si>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</si>
  <si>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</si>
  <si>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</si>
  <si>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</si>
  <si>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</si>
  <si>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</si>
  <si>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</si>
  <si>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</si>
  <si>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</si>
  <si>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</si>
  <si>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</si>
  <si>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</si>
  <si>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</si>
  <si>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</si>
  <si>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</si>
  <si>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</si>
  <si>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</si>
  <si>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</si>
  <si>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</si>
  <si>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</si>
  <si>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</si>
  <si>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</si>
  <si>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</si>
  <si>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</si>
  <si>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</si>
  <si>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</si>
  <si>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</si>
  <si>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</si>
  <si>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</si>
  <si>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</si>
  <si>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</si>
  <si>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</si>
  <si>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</si>
  <si>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</si>
  <si>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</si>
  <si>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</si>
  <si>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</si>
  <si>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</si>
  <si>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</si>
  <si>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</si>
  <si>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</si>
  <si>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</si>
  <si>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</si>
  <si>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</si>
  <si>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</si>
  <si>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</si>
  <si>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</si>
  <si>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</si>
  <si>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</si>
  <si>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</si>
  <si>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</si>
  <si>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</si>
  <si>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</si>
  <si>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</si>
  <si>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</si>
  <si>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</si>
  <si>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</si>
  <si>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</si>
  <si>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</si>
  <si>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</si>
  <si>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</si>
  <si>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</si>
  <si>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</si>
  <si>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</si>
  <si>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</si>
  <si>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</si>
  <si>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</si>
  <si>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</si>
  <si>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</si>
  <si>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</si>
  <si>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</si>
  <si>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</si>
  <si>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</si>
  <si>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</si>
  <si>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</si>
  <si>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</si>
  <si>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</si>
  <si>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</si>
  <si>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</si>
  <si>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</si>
  <si>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</si>
  <si>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</si>
  <si>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</si>
  <si>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</si>
  <si>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</si>
  <si>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</si>
  <si>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</si>
  <si>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</si>
  <si>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</si>
  <si>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</si>
  <si>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</si>
  <si>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</si>
  <si>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</si>
  <si>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</si>
  <si>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</si>
  <si>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</si>
  <si>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</si>
  <si>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</si>
  <si>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</si>
  <si>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</si>
  <si>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</si>
  <si>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</si>
  <si>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</si>
  <si>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</si>
  <si>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</si>
  <si>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</si>
  <si>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</si>
  <si>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</si>
  <si>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</si>
  <si>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</si>
  <si>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</si>
  <si>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</si>
  <si>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</si>
  <si>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</si>
  <si>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</si>
  <si>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</si>
  <si>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</si>
  <si>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</si>
  <si>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</si>
  <si>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</si>
  <si>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</si>
  <si>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</si>
  <si>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</si>
  <si>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</si>
  <si>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</si>
  <si>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</si>
  <si>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</si>
  <si>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</si>
  <si>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</si>
  <si>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</si>
  <si>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</si>
  <si>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</si>
  <si>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</si>
  <si>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</si>
  <si>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</si>
  <si>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</si>
  <si>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</si>
  <si>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</si>
  <si>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</si>
  <si>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</si>
  <si>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</si>
  <si>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</si>
  <si>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</si>
  <si>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</si>
  <si>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</si>
  <si>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</si>
  <si>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</si>
  <si>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</si>
  <si>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</si>
  <si>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</si>
  <si>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</si>
  <si>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</si>
  <si>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</si>
  <si>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</si>
  <si>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</si>
  <si>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</si>
  <si>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</si>
  <si>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</si>
  <si>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</si>
  <si>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</si>
  <si>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</si>
  <si>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</si>
  <si>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</si>
  <si>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</si>
  <si>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</si>
  <si>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</si>
  <si>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</si>
  <si>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</si>
  <si>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</si>
  <si>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</si>
  <si>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</si>
  <si>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</si>
  <si>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</si>
  <si>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</si>
  <si>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</si>
  <si>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</si>
  <si>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</si>
  <si>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</si>
  <si>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</si>
  <si>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</si>
  <si>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</si>
  <si>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</si>
  <si>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</si>
  <si>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</si>
  <si>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</si>
  <si>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</si>
  <si>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</si>
  <si>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</si>
  <si>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</si>
  <si>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</si>
  <si>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</si>
  <si>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</si>
  <si>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</si>
  <si>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</si>
  <si>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</si>
  <si>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</si>
  <si>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</si>
  <si>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</si>
  <si>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</si>
  <si>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</si>
  <si>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</si>
  <si>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</si>
  <si>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</si>
  <si>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</si>
  <si>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</si>
  <si>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</si>
  <si>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</si>
  <si>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</si>
  <si>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</si>
  <si>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</si>
  <si>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</si>
  <si>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</si>
  <si>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</si>
  <si>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</si>
  <si>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</si>
  <si>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</si>
  <si>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</si>
  <si>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</si>
  <si>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</si>
  <si>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</si>
  <si>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</si>
  <si>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</si>
  <si>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</si>
  <si>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</si>
  <si>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</si>
  <si>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</si>
  <si>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</si>
  <si>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</si>
  <si>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</si>
  <si>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</si>
  <si>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</si>
  <si>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</si>
  <si>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</si>
  <si>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</si>
  <si>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</si>
  <si>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</si>
  <si>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</si>
  <si>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</si>
  <si>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</si>
  <si>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</si>
  <si>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</si>
  <si>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</si>
  <si>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</si>
  <si>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</si>
  <si>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</si>
  <si>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</si>
  <si>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</si>
  <si>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</si>
  <si>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</si>
  <si>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</si>
  <si>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</si>
  <si>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</si>
  <si>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</si>
  <si>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</si>
  <si>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</si>
  <si>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</si>
  <si>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</si>
  <si>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</si>
  <si>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</si>
  <si>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</si>
  <si>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</si>
  <si>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</si>
  <si>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</si>
  <si>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</si>
  <si>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</si>
  <si>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</si>
  <si>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</si>
  <si>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</si>
  <si>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</si>
  <si>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</si>
  <si>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</si>
  <si>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</si>
  <si>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</si>
  <si>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</si>
  <si>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</si>
  <si>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</si>
  <si>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</si>
  <si>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</si>
  <si>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</si>
  <si>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</si>
  <si>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</si>
  <si>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</si>
  <si>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</si>
  <si>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</si>
  <si>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</si>
  <si>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</si>
  <si>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</si>
  <si>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</si>
  <si>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</si>
  <si>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</si>
  <si>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</si>
  <si>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</si>
  <si>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</si>
  <si>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</si>
  <si>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</si>
  <si>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</si>
  <si>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</si>
  <si>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</si>
  <si>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</si>
  <si>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</si>
  <si>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</si>
  <si>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</si>
  <si>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</si>
  <si>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</si>
  <si>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</si>
  <si>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</si>
  <si>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</si>
  <si>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</si>
  <si>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</si>
  <si>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</si>
  <si>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</si>
  <si>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</si>
  <si>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</si>
  <si>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</si>
  <si>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</si>
  <si>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</si>
  <si>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</si>
  <si>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</si>
  <si>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</si>
  <si>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</si>
  <si>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</si>
  <si>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</si>
  <si>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</si>
  <si>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</si>
  <si>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</si>
  <si>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</si>
  <si>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</si>
  <si>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</si>
  <si>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</si>
  <si>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</si>
  <si>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</si>
  <si>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</si>
  <si>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</si>
  <si>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</si>
  <si>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</si>
  <si>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</si>
  <si>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</si>
  <si>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</si>
  <si>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</si>
  <si>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</si>
  <si>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</si>
  <si>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</si>
  <si>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</si>
  <si>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</si>
  <si>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</si>
  <si>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</si>
  <si>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</si>
  <si>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</si>
  <si>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</si>
  <si>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</si>
  <si>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</si>
  <si>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</si>
  <si>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</si>
  <si>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</si>
  <si>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</si>
  <si>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</si>
  <si>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</si>
  <si>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</si>
  <si>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</si>
  <si>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</si>
  <si>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</si>
  <si>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</si>
  <si>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</si>
  <si>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</si>
  <si>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</si>
  <si>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</si>
  <si>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</si>
  <si>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</si>
  <si>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</si>
  <si>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</si>
  <si>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</si>
  <si>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</si>
  <si>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</si>
  <si>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</si>
  <si>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</si>
  <si>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</si>
  <si>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</si>
  <si>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</si>
  <si>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</si>
  <si>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</si>
  <si>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</si>
  <si>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</si>
  <si>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</si>
  <si>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</si>
  <si>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</si>
  <si>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</si>
  <si>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</si>
  <si>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</si>
  <si>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</si>
  <si>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</si>
  <si>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</si>
  <si>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</si>
  <si>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</si>
  <si>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</si>
  <si>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</si>
  <si>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</si>
  <si>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</si>
  <si>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</si>
  <si>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</si>
  <si>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</si>
  <si>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</si>
  <si>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</si>
  <si>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</si>
  <si>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</si>
  <si>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</si>
  <si>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</si>
  <si>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</si>
  <si>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</si>
  <si>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</si>
  <si>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</si>
  <si>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</si>
  <si>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</si>
  <si>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</si>
  <si>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</si>
  <si>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</si>
  <si>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</si>
  <si>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</si>
  <si>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</si>
  <si>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</si>
  <si>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</si>
  <si>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</si>
  <si>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</si>
  <si>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</si>
  <si>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</si>
  <si>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</si>
  <si>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</si>
  <si>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</si>
  <si>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</si>
  <si>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</si>
  <si>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</si>
  <si>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</si>
  <si>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</si>
  <si>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</si>
  <si>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</si>
  <si>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</si>
  <si>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</si>
  <si>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</si>
  <si>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</si>
  <si>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</si>
  <si>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</si>
  <si>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</si>
  <si>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</si>
  <si>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</si>
  <si>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</si>
  <si>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</si>
  <si>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</si>
  <si>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</si>
  <si>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</si>
  <si>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</si>
  <si>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</si>
  <si>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</si>
  <si>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</si>
  <si>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</si>
  <si>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</si>
  <si>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</si>
  <si>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</si>
  <si>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</si>
  <si>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</si>
  <si>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</si>
  <si>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</si>
  <si>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</si>
  <si>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</si>
  <si>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</si>
  <si>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</si>
  <si>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</si>
  <si>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</si>
  <si>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</si>
  <si>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</si>
  <si>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</si>
  <si>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</si>
  <si>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</si>
  <si>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</si>
  <si>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</si>
  <si>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</si>
  <si>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</si>
  <si>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</si>
  <si>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</si>
  <si>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</si>
  <si>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</si>
  <si>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</si>
  <si>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</si>
  <si>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</si>
  <si>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</si>
  <si>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</si>
  <si>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</si>
  <si>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</si>
  <si>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</si>
  <si>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</si>
  <si>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</si>
  <si>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</si>
  <si>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</si>
  <si>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</si>
  <si>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</si>
  <si>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</si>
  <si>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</si>
  <si>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</si>
  <si>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</si>
  <si>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</si>
  <si>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</si>
  <si>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</si>
  <si>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</si>
  <si>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</si>
  <si>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</si>
  <si>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</si>
  <si>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</si>
  <si>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</si>
  <si>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</si>
  <si>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</si>
  <si>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</si>
  <si>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</si>
  <si>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</si>
  <si>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</si>
  <si>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</si>
  <si>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</si>
  <si>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</si>
  <si>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</si>
  <si>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</si>
  <si>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</si>
  <si>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</si>
  <si>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</si>
  <si>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</si>
  <si>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</si>
  <si>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</si>
  <si>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</si>
  <si>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</si>
  <si>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</si>
  <si>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</si>
  <si>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</si>
  <si>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</si>
  <si>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</si>
  <si>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</si>
  <si>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</si>
  <si>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</si>
  <si>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</si>
  <si>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</si>
  <si>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</si>
  <si>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</si>
  <si>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</si>
  <si>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</si>
  <si>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</si>
  <si>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</si>
  <si>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</si>
  <si>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</si>
  <si>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</si>
  <si>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</si>
  <si>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</si>
  <si>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</si>
  <si>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</si>
  <si>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</si>
  <si>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</si>
  <si>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</si>
  <si>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</si>
  <si>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</si>
  <si>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</si>
  <si>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</si>
  <si>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</si>
  <si>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</si>
  <si>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</si>
  <si>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</si>
  <si>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</si>
  <si>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</si>
  <si>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</si>
  <si>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</si>
  <si>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</si>
  <si>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</si>
  <si>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</si>
  <si>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</si>
  <si>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</si>
  <si>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</si>
  <si>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</si>
  <si>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</si>
  <si>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</si>
  <si>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</si>
  <si>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</si>
  <si>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</si>
  <si>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</si>
  <si>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</si>
  <si>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</si>
  <si>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</si>
  <si>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</si>
  <si>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</si>
  <si>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</si>
  <si>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</si>
  <si>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</si>
  <si>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</si>
  <si>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</si>
  <si>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</si>
  <si>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</si>
  <si>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</si>
  <si>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</si>
  <si>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</si>
  <si>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</si>
  <si>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</si>
  <si>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</si>
  <si>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</si>
  <si>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</si>
  <si>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</si>
  <si>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</si>
  <si>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</si>
  <si>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</si>
  <si>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</si>
  <si>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</si>
  <si>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</si>
  <si>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</si>
  <si>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</si>
  <si>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</si>
  <si>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</si>
  <si>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</si>
  <si>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</si>
  <si>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</si>
  <si>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</si>
  <si>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</si>
  <si>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</si>
  <si>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</si>
  <si>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</si>
  <si>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</si>
  <si>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</si>
  <si>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</si>
  <si>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</si>
  <si>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</si>
  <si>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</si>
  <si>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</si>
  <si>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</si>
  <si>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</si>
  <si>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</si>
  <si>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</si>
  <si>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</si>
  <si>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</si>
  <si>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</si>
  <si>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</si>
  <si>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</si>
  <si>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</si>
  <si>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</si>
  <si>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</si>
  <si>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</si>
  <si>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</si>
  <si>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</si>
  <si>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</si>
  <si>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</si>
  <si>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</si>
  <si>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</si>
  <si>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</si>
  <si>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</si>
  <si>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</si>
  <si>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</si>
  <si>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</si>
  <si>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</si>
  <si>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</si>
  <si>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</si>
  <si>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</si>
  <si>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</si>
  <si>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</si>
  <si>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</si>
  <si>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</si>
  <si>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</si>
  <si>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</si>
  <si>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</si>
  <si>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</si>
  <si>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</si>
  <si>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</si>
  <si>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</si>
  <si>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</si>
  <si>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</si>
  <si>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</si>
  <si>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</si>
  <si>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</si>
  <si>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</si>
  <si>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</si>
  <si>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</si>
  <si>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</si>
  <si>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</si>
  <si>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</si>
  <si>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</si>
  <si>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</si>
  <si>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</si>
  <si>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</si>
  <si>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</si>
  <si>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</si>
  <si>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</si>
  <si>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</si>
  <si>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</si>
  <si>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</si>
  <si>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</si>
  <si>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</si>
  <si>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</si>
  <si>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</si>
  <si>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</si>
  <si>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</si>
  <si>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</si>
  <si>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</si>
  <si>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</si>
  <si>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</si>
  <si>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</si>
  <si>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</si>
  <si>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</si>
  <si>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</si>
  <si>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</si>
  <si>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</si>
  <si>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</si>
  <si>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</si>
  <si>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</si>
  <si>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</si>
  <si>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</si>
  <si>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</si>
  <si>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</si>
  <si>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</si>
  <si>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</si>
  <si>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</si>
  <si>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</si>
  <si>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</si>
  <si>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</si>
  <si>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</si>
  <si>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</si>
  <si>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</si>
  <si>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</si>
  <si>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</si>
  <si>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</si>
  <si>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</si>
  <si>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</si>
  <si>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</si>
  <si>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</si>
  <si>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</si>
  <si>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</si>
  <si>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</si>
  <si>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</si>
  <si>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</si>
  <si>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</si>
  <si>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</si>
  <si>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</si>
  <si>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</si>
  <si>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</si>
  <si>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</si>
  <si>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</si>
  <si>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</si>
  <si>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</si>
  <si>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</si>
  <si>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</si>
  <si>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</si>
  <si>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</si>
  <si>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</si>
  <si>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</si>
  <si>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</si>
  <si>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</si>
  <si>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</si>
  <si>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</si>
  <si>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</si>
  <si>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</si>
  <si>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</si>
  <si>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</si>
  <si>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</si>
  <si>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</si>
  <si>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</si>
  <si>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</si>
  <si>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</si>
  <si>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</si>
  <si>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</si>
  <si>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</si>
  <si>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</si>
  <si>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</si>
  <si>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</si>
  <si>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</si>
  <si>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</si>
  <si>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</si>
  <si>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</si>
  <si>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</si>
  <si>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</si>
  <si>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</si>
  <si>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</si>
  <si>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</si>
  <si>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</si>
  <si>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</si>
  <si>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</si>
  <si>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</si>
  <si>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</si>
  <si>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</si>
  <si>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</si>
  <si>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</si>
  <si>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</si>
  <si>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</si>
  <si>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</si>
  <si>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</si>
  <si>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</si>
  <si>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</si>
  <si>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</si>
  <si>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</si>
  <si>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</si>
  <si>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</si>
  <si>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</si>
  <si>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</si>
  <si>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</si>
  <si>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</si>
  <si>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</si>
  <si>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</si>
  <si>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</si>
  <si>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</si>
  <si>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</si>
  <si>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</si>
  <si>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</si>
  <si>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</si>
  <si>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</si>
  <si>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</si>
  <si>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</si>
  <si>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</si>
  <si>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</si>
  <si>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</si>
  <si>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</si>
  <si>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</si>
  <si>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</si>
  <si>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</si>
  <si>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</si>
  <si>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</si>
  <si>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</si>
  <si>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</si>
  <si>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</si>
  <si>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</si>
  <si>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</si>
  <si>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</si>
  <si>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</si>
  <si>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</si>
  <si>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</si>
  <si>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</si>
  <si>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</si>
  <si>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</si>
  <si>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</si>
  <si>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</si>
  <si>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</si>
  <si>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</si>
  <si>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</si>
  <si>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</si>
  <si>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</si>
  <si>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</si>
  <si>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</si>
  <si>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</si>
  <si>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</si>
  <si>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</si>
  <si>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</si>
  <si>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</si>
  <si>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</si>
  <si>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</si>
  <si>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</si>
  <si>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</si>
  <si>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</si>
  <si>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</si>
  <si>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</si>
  <si>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</si>
  <si>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</si>
  <si>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</si>
  <si>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</si>
  <si>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</si>
  <si>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</si>
  <si>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</si>
  <si>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</si>
  <si>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</si>
  <si>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</si>
  <si>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</si>
  <si>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</si>
  <si>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</si>
  <si>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</si>
  <si>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</si>
  <si>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</si>
  <si>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</si>
  <si>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</si>
  <si>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</si>
  <si>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</si>
  <si>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</si>
  <si>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</si>
  <si>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</si>
  <si>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</si>
  <si>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</si>
  <si>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</si>
  <si>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</si>
  <si>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</si>
  <si>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</si>
  <si>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</si>
  <si>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</si>
  <si>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</si>
  <si>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</si>
  <si>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</si>
  <si>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</si>
  <si>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</si>
  <si>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</si>
  <si>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</si>
  <si>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</si>
  <si>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</si>
  <si>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</si>
  <si>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</si>
  <si>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</si>
  <si>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</si>
  <si>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</si>
  <si>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</si>
  <si>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</si>
  <si>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</si>
  <si>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</si>
  <si>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</si>
  <si>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</si>
  <si>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</si>
  <si>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</si>
  <si>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</si>
  <si>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</si>
  <si>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</si>
  <si>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</si>
  <si>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</si>
  <si>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</si>
  <si>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</si>
  <si>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</si>
  <si>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</si>
  <si>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</si>
  <si>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</si>
  <si>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</si>
  <si>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</si>
  <si>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</si>
  <si>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</si>
  <si>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</si>
  <si>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</si>
  <si>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</si>
  <si>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</si>
  <si>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</si>
  <si>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</si>
  <si>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</si>
  <si>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</si>
  <si>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</si>
  <si>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</si>
  <si>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</si>
  <si>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</si>
  <si>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</si>
  <si>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</si>
  <si>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</si>
  <si>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</si>
  <si>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</si>
  <si>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</si>
  <si>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</si>
  <si>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</si>
  <si>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</si>
  <si>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</si>
  <si>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</si>
  <si>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</si>
  <si>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</si>
  <si>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</si>
  <si>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</si>
  <si>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</si>
  <si>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</si>
  <si>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</si>
  <si>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</si>
  <si>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</si>
  <si>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</si>
  <si>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</si>
  <si>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</si>
  <si>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</si>
  <si>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</si>
  <si>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</si>
  <si>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</si>
  <si>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</si>
  <si>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</si>
  <si>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</si>
  <si>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</si>
  <si>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</si>
  <si>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</si>
  <si>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</si>
  <si>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</si>
  <si>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</si>
  <si>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</si>
  <si>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</si>
  <si>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</si>
  <si>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</si>
  <si>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</si>
  <si>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</si>
  <si>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</si>
  <si>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</si>
  <si>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</si>
  <si>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</si>
  <si>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</si>
  <si>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</si>
  <si>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</si>
  <si>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</si>
  <si>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</si>
  <si>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</si>
  <si>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</si>
  <si>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</si>
  <si>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</si>
  <si>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</si>
  <si>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</si>
  <si>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</si>
  <si>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</si>
  <si>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</si>
  <si>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</si>
  <si>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</si>
  <si>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</si>
  <si>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</si>
  <si>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</si>
  <si>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</si>
  <si>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</si>
  <si>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</si>
  <si>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</si>
  <si>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</si>
  <si>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</si>
  <si>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</si>
  <si>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</si>
  <si>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</si>
  <si>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</si>
  <si>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</si>
  <si>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</si>
  <si>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</si>
  <si>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</si>
  <si>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</si>
  <si>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</si>
  <si>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</si>
  <si>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</si>
  <si>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</si>
  <si>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</si>
  <si>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</si>
  <si>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</si>
  <si>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</si>
  <si>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</si>
  <si>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</si>
  <si>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</si>
  <si>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</si>
  <si>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</si>
  <si>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</si>
  <si>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</si>
  <si>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</si>
  <si>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</si>
  <si>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</si>
  <si>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</si>
  <si>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</si>
  <si>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</si>
  <si>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</si>
  <si>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</si>
  <si>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</si>
  <si>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</si>
  <si>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</si>
  <si>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</si>
  <si>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</si>
  <si>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</si>
  <si>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</si>
  <si>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</si>
  <si>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</si>
  <si>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</si>
  <si>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</si>
  <si>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</si>
  <si>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</si>
  <si>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</si>
  <si>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</si>
  <si>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</si>
  <si>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</si>
  <si>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</si>
  <si>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</si>
  <si>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</si>
  <si>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</si>
  <si>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</si>
  <si>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</si>
  <si>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</si>
  <si>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</si>
  <si>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</si>
  <si>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</si>
  <si>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</si>
  <si>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</si>
  <si>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</si>
  <si>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</si>
  <si>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</si>
  <si>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</si>
  <si>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</si>
  <si>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</si>
  <si>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</si>
  <si>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</si>
  <si>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</si>
  <si>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</si>
  <si>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</si>
  <si>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</si>
  <si>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</si>
  <si>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</si>
  <si>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</si>
  <si>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</si>
  <si>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</si>
  <si>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</si>
  <si>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</si>
  <si>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</si>
  <si>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</si>
  <si>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</si>
  <si>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</si>
  <si>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</si>
  <si>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</si>
  <si>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</si>
  <si>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</si>
  <si>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</si>
  <si>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</si>
  <si>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</si>
  <si>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</si>
  <si>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</si>
  <si>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</si>
  <si>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</si>
  <si>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</si>
  <si>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</si>
  <si>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</si>
  <si>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</si>
  <si>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</si>
  <si>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</si>
  <si>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</si>
  <si>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</si>
  <si>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</si>
  <si>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</si>
  <si>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</si>
  <si>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</si>
  <si>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</si>
  <si>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</si>
  <si>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</si>
  <si>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</si>
  <si>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</si>
  <si>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</si>
  <si>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</si>
  <si>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</si>
  <si>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</si>
  <si>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</si>
  <si>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</si>
  <si>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</si>
  <si>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</si>
  <si>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</si>
  <si>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</si>
  <si>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</si>
  <si>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</si>
  <si>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</si>
  <si>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</si>
  <si>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</si>
  <si>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</si>
  <si>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</si>
  <si>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</si>
  <si>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</si>
  <si>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</si>
  <si>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</si>
  <si>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</si>
  <si>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</si>
  <si>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</si>
  <si>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</si>
  <si>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</si>
  <si>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</si>
  <si>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</si>
  <si>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</si>
  <si>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</si>
  <si>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</si>
  <si>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</si>
  <si>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</si>
  <si>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</si>
  <si>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</si>
  <si>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</si>
  <si>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</si>
  <si>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</si>
  <si>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</si>
  <si>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</si>
  <si>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</si>
  <si>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</si>
  <si>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</si>
  <si>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</si>
  <si>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</si>
  <si>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</si>
  <si>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</si>
  <si>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</si>
  <si>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</si>
  <si>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</si>
  <si>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</si>
  <si>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</si>
  <si>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</si>
  <si>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</si>
  <si>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</si>
  <si>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</si>
  <si>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</si>
  <si>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</si>
  <si>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</si>
  <si>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</si>
  <si>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</si>
  <si>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</si>
  <si>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</si>
  <si>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</si>
  <si>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</si>
  <si>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</si>
  <si>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</si>
  <si>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</si>
  <si>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</si>
  <si>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</si>
  <si>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</si>
  <si>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</si>
  <si>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</si>
  <si>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</si>
  <si>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</si>
  <si>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</si>
  <si>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</si>
  <si>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</si>
  <si>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</si>
  <si>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</si>
  <si>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</si>
  <si>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</si>
  <si>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</si>
  <si>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</si>
  <si>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</si>
  <si>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</si>
  <si>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</si>
  <si>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</si>
  <si>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</si>
  <si>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</si>
  <si>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</si>
  <si>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</si>
  <si>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</si>
  <si>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</si>
  <si>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</si>
  <si>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</si>
  <si>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</si>
  <si>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</si>
  <si>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</si>
  <si>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</si>
  <si>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</si>
  <si>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</si>
  <si>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</si>
  <si>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</si>
  <si>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</si>
  <si>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</si>
  <si>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</si>
  <si>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</si>
  <si>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</si>
  <si>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</si>
  <si>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</si>
  <si>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</si>
  <si>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</si>
  <si>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</si>
  <si>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</si>
  <si>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</si>
  <si>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</si>
  <si>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</si>
  <si>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</si>
  <si>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</si>
  <si>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</si>
  <si>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</si>
  <si>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</si>
  <si>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</si>
  <si>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</si>
  <si>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</si>
  <si>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</si>
  <si>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</si>
  <si>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</si>
  <si>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</si>
  <si>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</si>
  <si>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</si>
  <si>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</si>
  <si>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</si>
  <si>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</si>
  <si>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</si>
  <si>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</si>
  <si>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</si>
  <si>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</si>
  <si>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</si>
  <si>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</si>
  <si>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</si>
  <si>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</si>
  <si>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</si>
  <si>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</si>
  <si>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</si>
  <si>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</si>
  <si>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</si>
  <si>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</si>
  <si>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</si>
  <si>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</si>
  <si>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</si>
  <si>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</si>
  <si>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</si>
  <si>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</si>
  <si>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</si>
  <si>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</si>
  <si>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</si>
  <si>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</si>
  <si>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</si>
  <si>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</si>
  <si>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</si>
  <si>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</si>
  <si>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</si>
  <si>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</si>
  <si>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</si>
  <si>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</si>
  <si>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</si>
  <si>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</si>
  <si>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</si>
  <si>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</si>
  <si>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</si>
  <si>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</si>
  <si>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</si>
  <si>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</si>
  <si>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</si>
  <si>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</si>
  <si>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</si>
  <si>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</si>
  <si>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</si>
  <si>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</si>
  <si>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</si>
  <si>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</si>
  <si>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</si>
  <si>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</si>
  <si>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</si>
  <si>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</si>
  <si>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</si>
  <si>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</si>
  <si>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</si>
  <si>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</si>
  <si>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</si>
  <si>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</si>
  <si>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</si>
  <si>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</si>
  <si>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</si>
  <si>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</si>
  <si>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</si>
  <si>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</si>
  <si>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</si>
  <si>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</si>
  <si>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</si>
  <si>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</si>
  <si>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</si>
  <si>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</si>
  <si>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</si>
  <si>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</si>
  <si>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</si>
  <si>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</si>
  <si>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</si>
  <si>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</si>
  <si>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</si>
  <si>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</si>
  <si>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</si>
  <si>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</si>
  <si>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</si>
  <si>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</si>
  <si>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</si>
  <si>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</si>
  <si>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</si>
  <si>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</si>
  <si>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</si>
  <si>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</si>
  <si>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</si>
  <si>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</si>
  <si>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</si>
  <si>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</si>
  <si>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</si>
  <si>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</si>
  <si>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</si>
  <si>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</si>
  <si>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</si>
  <si>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</si>
  <si>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</si>
  <si>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</si>
  <si>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</si>
  <si>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</si>
  <si>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</si>
  <si>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</si>
  <si>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</si>
  <si>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</si>
  <si>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</si>
  <si>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</si>
  <si>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</si>
  <si>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</si>
  <si>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</si>
  <si>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</si>
  <si>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</si>
  <si>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</si>
  <si>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</si>
  <si>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</si>
  <si>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</si>
  <si>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</si>
  <si>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</si>
  <si>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</si>
  <si>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</si>
  <si>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</si>
  <si>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</si>
  <si>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</si>
  <si>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</si>
  <si>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</si>
  <si>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</si>
  <si>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</si>
  <si>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</si>
  <si>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</si>
  <si>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</si>
  <si>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</si>
  <si>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</si>
  <si>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</si>
  <si>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</si>
  <si>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</si>
  <si>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</si>
  <si>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</si>
  <si>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</si>
  <si>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</si>
  <si>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</si>
  <si>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</si>
  <si>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</si>
  <si>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</si>
  <si>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</si>
  <si>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</si>
  <si>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</si>
  <si>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</si>
  <si>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</si>
  <si>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</si>
  <si>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</si>
  <si>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</si>
  <si>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</si>
  <si>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</si>
  <si>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</si>
  <si>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</si>
  <si>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</si>
  <si>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</si>
  <si>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</si>
  <si>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</si>
  <si>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</si>
  <si>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</si>
  <si>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</si>
  <si>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</si>
  <si>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</si>
  <si>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</si>
  <si>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</si>
  <si>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</si>
  <si>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</si>
  <si>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</si>
  <si>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</si>
  <si>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</si>
  <si>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</si>
  <si>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</si>
  <si>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</si>
  <si>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</si>
  <si>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</si>
  <si>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</si>
  <si>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</si>
  <si>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</si>
  <si>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</si>
  <si>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</si>
  <si>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</si>
  <si>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</si>
  <si>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</si>
  <si>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</si>
  <si>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</si>
  <si>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</si>
  <si>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</si>
  <si>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</si>
  <si>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</si>
  <si>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</si>
  <si>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</si>
  <si>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</si>
  <si>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</si>
  <si>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</si>
  <si>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</si>
  <si>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</si>
  <si>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</si>
  <si>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</si>
  <si>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</si>
  <si>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</si>
  <si>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</si>
  <si>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</si>
  <si>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</si>
  <si>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</si>
  <si>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</si>
  <si>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</si>
  <si>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</si>
  <si>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</si>
  <si>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</si>
  <si>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</si>
  <si>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</si>
  <si>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</si>
  <si>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</si>
  <si>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</si>
  <si>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</si>
  <si>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</si>
  <si>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</si>
  <si>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</si>
  <si>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</si>
  <si>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</si>
  <si>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</si>
  <si>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</si>
  <si>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</si>
  <si>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</si>
  <si>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</si>
  <si>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</si>
  <si>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</si>
  <si>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</si>
  <si>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</si>
  <si>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</si>
  <si>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</si>
  <si>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</si>
  <si>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</si>
  <si>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</si>
  <si>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</si>
  <si>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</si>
  <si>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</si>
  <si>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</si>
  <si>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</si>
  <si>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</si>
  <si>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</si>
  <si>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</si>
  <si>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</si>
  <si>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</si>
  <si>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</si>
  <si>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</si>
  <si>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</si>
  <si>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</si>
  <si>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</si>
  <si>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</si>
  <si>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</si>
  <si>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</si>
  <si>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</si>
  <si>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</si>
  <si>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</si>
  <si>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</si>
  <si>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</si>
  <si>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</si>
  <si>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</si>
  <si>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</si>
  <si>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</si>
  <si>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</si>
  <si>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</si>
  <si>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</si>
  <si>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</si>
  <si>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</si>
  <si>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</si>
  <si>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</si>
  <si>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</si>
  <si>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</si>
  <si>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</si>
  <si>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</si>
  <si>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</si>
  <si>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</si>
  <si>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</si>
  <si>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</si>
  <si>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</si>
  <si>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</si>
  <si>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</si>
  <si>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</si>
  <si>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</si>
  <si>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</si>
  <si>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</si>
  <si>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</si>
  <si>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</si>
  <si>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</si>
  <si>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</si>
  <si>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</si>
  <si>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</si>
  <si>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</si>
  <si>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</si>
  <si>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</si>
  <si>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</si>
  <si>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</si>
  <si>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</si>
  <si>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</si>
  <si>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</si>
  <si>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</si>
  <si>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</si>
  <si>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</si>
  <si>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</si>
  <si>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</si>
  <si>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</si>
  <si>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</si>
  <si>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</si>
  <si>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</si>
  <si>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</si>
  <si>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</si>
  <si>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</si>
  <si>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</si>
  <si>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</si>
  <si>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</si>
  <si>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</si>
  <si>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</si>
  <si>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</si>
  <si>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</si>
  <si>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</si>
  <si>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</si>
  <si>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</si>
  <si>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</si>
  <si>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</si>
  <si>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</si>
  <si>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</si>
  <si>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</si>
  <si>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</si>
  <si>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</si>
  <si>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</si>
  <si>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</si>
  <si>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</si>
  <si>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</si>
  <si>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</si>
  <si>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</si>
  <si>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</si>
  <si>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</si>
  <si>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</si>
  <si>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</si>
  <si>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</si>
  <si>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</si>
  <si>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</si>
  <si>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</si>
  <si>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</si>
  <si>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</si>
  <si>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</si>
  <si>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</si>
  <si>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</si>
  <si>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</si>
  <si>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</si>
  <si>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</si>
  <si>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</si>
  <si>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</si>
  <si>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</si>
  <si>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</si>
  <si>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</si>
  <si>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</si>
  <si>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</si>
  <si>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</si>
  <si>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</si>
  <si>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</si>
  <si>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</si>
  <si>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</si>
  <si>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</si>
  <si>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</si>
  <si>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</si>
  <si>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</si>
  <si>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</si>
  <si>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</si>
  <si>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</si>
  <si>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</si>
  <si>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</si>
  <si>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</si>
  <si>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</si>
  <si>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</si>
  <si>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</si>
  <si>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</si>
  <si>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</si>
  <si>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</si>
  <si>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</si>
  <si>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</si>
  <si>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</si>
  <si>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</si>
  <si>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</si>
  <si>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</si>
  <si>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</si>
  <si>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</si>
  <si>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</si>
  <si>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</si>
  <si>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</si>
  <si>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</si>
  <si>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</si>
  <si>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</si>
  <si>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</si>
  <si>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</si>
  <si>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</si>
  <si>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</si>
  <si>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</si>
  <si>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</si>
  <si>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</si>
  <si>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</si>
  <si>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</si>
  <si>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</si>
  <si>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</si>
  <si>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</si>
  <si>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</si>
  <si>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</si>
  <si>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</si>
  <si>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</si>
  <si>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</si>
  <si>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</si>
  <si>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</si>
  <si>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</si>
  <si>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</si>
  <si>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</si>
  <si>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</si>
  <si>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</si>
  <si>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</si>
  <si>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</si>
  <si>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</si>
  <si>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</si>
  <si>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</si>
  <si>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</si>
  <si>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</si>
  <si>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</si>
  <si>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</si>
  <si>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</si>
  <si>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</si>
  <si>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</si>
  <si>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</si>
  <si>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</si>
  <si>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</si>
  <si>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</si>
  <si>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</si>
  <si>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</si>
  <si>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</si>
  <si>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</si>
  <si>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</si>
  <si>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</si>
  <si>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</si>
  <si>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</si>
  <si>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</si>
  <si>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</si>
  <si>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</si>
  <si>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</si>
  <si>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</si>
  <si>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</si>
  <si>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</si>
  <si>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</si>
  <si>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</si>
  <si>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</si>
  <si>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</si>
  <si>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</si>
  <si>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</si>
  <si>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</si>
  <si>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</si>
  <si>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</si>
  <si>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</si>
  <si>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</si>
  <si>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</si>
  <si>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</si>
  <si>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</si>
  <si>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</si>
  <si>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</si>
  <si>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</si>
  <si>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</si>
  <si>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</si>
  <si>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</si>
  <si>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</si>
  <si>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</si>
  <si>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</si>
  <si>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</si>
  <si>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</si>
  <si>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</si>
  <si>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</si>
  <si>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</si>
  <si>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</si>
  <si>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</si>
  <si>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</si>
  <si>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</si>
  <si>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</si>
  <si>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</si>
  <si>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</si>
  <si>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</si>
  <si>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</si>
  <si>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</si>
  <si>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</si>
  <si>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</si>
  <si>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</si>
  <si>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</si>
  <si>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</si>
  <si>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</si>
  <si>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</si>
  <si>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</si>
  <si>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</si>
  <si>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</si>
  <si>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</si>
  <si>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</si>
  <si>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</si>
  <si>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</si>
  <si>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</si>
  <si>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</si>
  <si>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</si>
  <si>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</si>
  <si>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</si>
  <si>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</si>
  <si>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</si>
  <si>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</si>
  <si>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</si>
  <si>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</si>
  <si>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</si>
  <si>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</si>
  <si>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</si>
  <si>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</si>
  <si>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</si>
  <si>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</si>
  <si>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</si>
  <si>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</si>
  <si>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</si>
  <si>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</si>
  <si>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</si>
  <si>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</si>
  <si>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</si>
  <si>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</si>
  <si>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</si>
  <si>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</si>
  <si>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</si>
  <si>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</si>
  <si>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</si>
  <si>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</si>
  <si>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</si>
  <si>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</si>
  <si>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</si>
  <si>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</si>
  <si>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</si>
  <si>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</si>
  <si>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</si>
  <si>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</si>
  <si>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</si>
  <si>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</si>
  <si>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</si>
  <si>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</si>
  <si>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</si>
  <si>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</si>
  <si>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</si>
  <si>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</si>
  <si>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</si>
  <si>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</si>
  <si>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</si>
  <si>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</si>
  <si>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</si>
  <si>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</si>
  <si>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</si>
  <si>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</si>
  <si>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</si>
  <si>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</si>
  <si>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</si>
  <si>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</si>
  <si>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</si>
  <si>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</si>
  <si>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</si>
  <si>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</si>
  <si>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</si>
  <si>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</si>
  <si>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</si>
  <si>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</si>
  <si>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</si>
  <si>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</si>
  <si>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</si>
  <si>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</si>
  <si>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</si>
  <si>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</si>
  <si>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</si>
  <si>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</si>
  <si>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</si>
  <si>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</si>
  <si>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</si>
  <si>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</si>
  <si>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</si>
  <si>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</si>
  <si>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</si>
  <si>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</si>
  <si>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</si>
  <si>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</si>
  <si>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</si>
  <si>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</si>
  <si>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</si>
  <si>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</si>
  <si>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</si>
  <si>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</si>
  <si>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</si>
  <si>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</si>
  <si>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</si>
  <si>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</si>
  <si>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</si>
  <si>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</si>
  <si>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</si>
  <si>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</si>
  <si>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</si>
  <si>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</si>
  <si>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</si>
  <si>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</si>
  <si>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</si>
  <si>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</si>
  <si>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</si>
  <si>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</si>
  <si>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</si>
  <si>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</si>
  <si>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</si>
  <si>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</si>
  <si>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</si>
  <si>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</si>
  <si>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</si>
  <si>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</si>
  <si>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</si>
  <si>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</si>
  <si>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</si>
  <si>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</si>
  <si>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</si>
  <si>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</si>
  <si>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</si>
  <si>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</si>
  <si>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</si>
  <si>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</si>
  <si>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</si>
  <si>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</si>
  <si>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</si>
  <si>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</si>
  <si>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</si>
  <si>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</si>
  <si>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</si>
  <si>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</si>
  <si>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</si>
  <si>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</si>
  <si>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</si>
  <si>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</si>
  <si>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</si>
  <si>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</si>
  <si>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</si>
  <si>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</si>
  <si>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</si>
  <si>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</si>
  <si>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</si>
  <si>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</si>
  <si>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</si>
  <si>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</si>
  <si>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</si>
  <si>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</si>
  <si>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</si>
  <si>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</si>
  <si>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</si>
  <si>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</si>
  <si>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</si>
  <si>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</si>
  <si>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</si>
  <si>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</si>
  <si>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</si>
  <si>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</si>
  <si>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</si>
  <si>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</si>
  <si>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</si>
  <si>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</si>
  <si>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</si>
  <si>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</si>
  <si>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</si>
  <si>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</si>
  <si>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</si>
  <si>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</si>
  <si>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</si>
  <si>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</si>
  <si>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</si>
  <si>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</si>
  <si>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</si>
  <si>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</si>
  <si>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</si>
  <si>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</si>
  <si>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</si>
  <si>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</si>
  <si>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</si>
  <si>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</si>
  <si>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</si>
  <si>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</si>
  <si>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</si>
  <si>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</si>
  <si>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</si>
  <si>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</si>
  <si>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</si>
  <si>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</si>
  <si>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</si>
  <si>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</si>
  <si>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</si>
  <si>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</si>
  <si>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</si>
  <si>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</si>
  <si>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</si>
  <si>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</si>
  <si>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</si>
  <si>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</si>
  <si>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</si>
  <si>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</si>
  <si>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</si>
  <si>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</si>
  <si>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</si>
  <si>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</si>
  <si>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</si>
  <si>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</si>
  <si>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</si>
  <si>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</si>
  <si>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</si>
  <si>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</si>
  <si>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</si>
  <si>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</si>
  <si>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</si>
  <si>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</si>
  <si>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</si>
  <si>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</si>
  <si>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</si>
  <si>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</si>
  <si>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</si>
  <si>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</si>
  <si>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</si>
  <si>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</si>
  <si>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</si>
  <si>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</si>
  <si>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</si>
  <si>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</si>
  <si>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</si>
  <si>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</si>
  <si>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</si>
  <si>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</si>
  <si>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</si>
  <si>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</si>
  <si>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</si>
  <si>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</si>
  <si>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</si>
  <si>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</si>
  <si>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</si>
  <si>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</si>
  <si>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</si>
  <si>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</si>
  <si>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</si>
  <si>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</si>
  <si>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</si>
  <si>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</si>
  <si>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</si>
  <si>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</si>
  <si>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</si>
  <si>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</si>
  <si>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</si>
  <si>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</si>
  <si>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</si>
  <si>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</si>
  <si>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</si>
  <si>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</si>
  <si>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</si>
  <si>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</si>
  <si>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</si>
  <si>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</si>
  <si>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</si>
  <si>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</si>
  <si>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</si>
  <si>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</si>
  <si>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</si>
  <si>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</si>
  <si>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</si>
  <si>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</si>
  <si>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</si>
  <si>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</si>
  <si>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</si>
  <si>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</si>
  <si>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</si>
  <si>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</si>
  <si>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</si>
  <si>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</si>
  <si>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</si>
  <si>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</si>
  <si>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</si>
  <si>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</si>
  <si>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</si>
  <si>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</si>
  <si>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</si>
  <si>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</si>
  <si>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</si>
  <si>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</si>
  <si>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</si>
  <si>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</si>
  <si>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</si>
  <si>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</si>
  <si>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</si>
  <si>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</si>
  <si>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</si>
  <si>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</si>
  <si>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</si>
  <si>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</si>
  <si>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</si>
  <si>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</si>
  <si>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</si>
  <si>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</si>
  <si>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</si>
  <si>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</si>
  <si>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</si>
  <si>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</si>
  <si>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</si>
  <si>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</si>
  <si>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</si>
  <si>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</si>
  <si>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</si>
  <si>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</si>
  <si>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</si>
  <si>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</si>
  <si>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</si>
  <si>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</si>
  <si>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</si>
  <si>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</si>
  <si>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</si>
  <si>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</si>
  <si>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</si>
  <si>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</si>
  <si>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</si>
  <si>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</si>
  <si>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</si>
  <si>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</si>
  <si>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</si>
  <si>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</si>
  <si>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</si>
  <si>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</si>
  <si>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</si>
  <si>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</si>
  <si>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</si>
  <si>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</si>
  <si>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</si>
  <si>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</si>
  <si>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</si>
  <si>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</si>
  <si>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</si>
  <si>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</si>
  <si>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</si>
  <si>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</si>
  <si>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</si>
  <si>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</si>
  <si>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</si>
  <si>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</si>
  <si>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</si>
  <si>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</si>
  <si>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</si>
  <si>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</si>
  <si>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</si>
  <si>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</si>
  <si>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</si>
  <si>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</si>
  <si>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</si>
  <si>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</si>
  <si>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</si>
  <si>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</si>
  <si>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</si>
  <si>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</si>
  <si>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</si>
  <si>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</si>
  <si>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</si>
  <si>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</si>
  <si>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</si>
  <si>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</si>
  <si>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</si>
  <si>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</si>
  <si>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</si>
  <si>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</si>
  <si>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</si>
  <si>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</si>
  <si>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</si>
  <si>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</si>
  <si>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</si>
  <si>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</si>
  <si>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</si>
  <si>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</si>
  <si>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</si>
  <si>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</si>
  <si>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</si>
  <si>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</si>
  <si>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</si>
  <si>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</si>
  <si>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</si>
  <si>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</si>
  <si>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</si>
  <si>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</si>
  <si>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</si>
  <si>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</si>
  <si>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</si>
  <si>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</si>
  <si>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</si>
  <si>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</si>
  <si>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</si>
  <si>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</si>
  <si>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</si>
  <si>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</si>
  <si>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</si>
  <si>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</si>
  <si>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</si>
  <si>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</si>
  <si>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</si>
  <si>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</si>
  <si>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</si>
  <si>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</si>
  <si>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</si>
  <si>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</si>
  <si>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</si>
  <si>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</si>
  <si>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</si>
  <si>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</si>
  <si>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</si>
  <si>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</si>
  <si>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</si>
  <si>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</si>
  <si>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</si>
  <si>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</si>
  <si>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</si>
  <si>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</si>
  <si>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</si>
  <si>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</si>
  <si>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</si>
  <si>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</si>
  <si>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</si>
  <si>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</si>
  <si>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</si>
  <si>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</si>
  <si>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</si>
  <si>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</si>
  <si>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</si>
  <si>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</si>
  <si>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</si>
  <si>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</si>
  <si>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</si>
  <si>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</si>
  <si>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</si>
  <si>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</si>
  <si>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</si>
  <si>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</si>
  <si>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</si>
  <si>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</si>
  <si>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</si>
  <si>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</si>
  <si>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</si>
  <si>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</si>
  <si>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</si>
  <si>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</si>
  <si>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</si>
  <si>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</si>
  <si>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</si>
  <si>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</si>
  <si>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</si>
  <si>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</si>
  <si>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</si>
  <si>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</si>
  <si>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</si>
  <si>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</si>
  <si>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</si>
  <si>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</si>
  <si>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</si>
  <si>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</si>
  <si>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</si>
  <si>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</si>
  <si>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</si>
  <si>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</si>
  <si>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</si>
  <si>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</si>
  <si>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</si>
  <si>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</si>
  <si>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</si>
  <si>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</si>
  <si>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</si>
  <si>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</si>
  <si>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</si>
  <si>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</si>
  <si>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</si>
  <si>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</si>
  <si>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</si>
  <si>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</si>
  <si>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</si>
  <si>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</si>
  <si>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</si>
  <si>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</si>
  <si>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</si>
  <si>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</si>
  <si>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</si>
  <si>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</si>
  <si>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</si>
  <si>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</si>
  <si>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</si>
  <si>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</si>
  <si>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</si>
  <si>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</si>
  <si>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</si>
  <si>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</si>
  <si>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</si>
  <si>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</si>
  <si>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</si>
  <si>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</si>
  <si>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</si>
  <si>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</si>
  <si>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</si>
  <si>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</si>
  <si>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</si>
  <si>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</si>
  <si>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</si>
  <si>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</si>
  <si>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</si>
  <si>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</si>
  <si>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</si>
  <si>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</si>
  <si>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</si>
  <si>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</si>
  <si>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</si>
  <si>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</si>
  <si>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</si>
  <si>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</si>
  <si>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</si>
  <si>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</si>
  <si>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</si>
  <si>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</si>
  <si>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</si>
  <si>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</si>
  <si>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</si>
  <si>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</si>
  <si>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</si>
  <si>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</si>
  <si>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</si>
  <si>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</si>
  <si>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</si>
  <si>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</si>
  <si>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</si>
  <si>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</si>
  <si>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</si>
  <si>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</si>
  <si>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</si>
  <si>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</si>
  <si>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</si>
  <si>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</si>
  <si>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</si>
  <si>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</si>
  <si>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</si>
  <si>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</si>
  <si>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</si>
  <si>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</si>
  <si>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</si>
  <si>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</si>
  <si>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</si>
  <si>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</si>
  <si>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</si>
  <si>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</si>
  <si>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</si>
  <si>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</si>
  <si>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</si>
  <si>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</si>
  <si>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</si>
  <si>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</si>
  <si>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</si>
  <si>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</si>
  <si>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</si>
  <si>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</si>
  <si>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</si>
  <si>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</si>
  <si>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</si>
  <si>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</si>
  <si>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</si>
  <si>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</si>
  <si>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</si>
  <si>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</si>
  <si>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</si>
  <si>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</si>
  <si>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</si>
  <si>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</si>
  <si>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</si>
  <si>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</si>
  <si>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</si>
  <si>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</si>
  <si>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</si>
  <si>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</si>
  <si>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</si>
  <si>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</si>
  <si>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</si>
  <si>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</si>
  <si>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</si>
  <si>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</si>
  <si>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</si>
  <si>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</si>
  <si>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</si>
  <si>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</si>
  <si>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</si>
  <si>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</si>
  <si>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</si>
  <si>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</si>
  <si>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</si>
  <si>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</si>
  <si>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</si>
  <si>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</si>
  <si>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</si>
  <si>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</si>
  <si>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</si>
  <si>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</si>
  <si>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</si>
  <si>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</si>
  <si>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</si>
  <si>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</si>
  <si>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</si>
  <si>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</si>
  <si>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</si>
  <si>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</si>
  <si>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</si>
  <si>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</si>
  <si>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</si>
  <si>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</si>
  <si>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</si>
  <si>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</si>
  <si>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</si>
  <si>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</si>
  <si>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</si>
  <si>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</si>
  <si>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</si>
  <si>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</si>
  <si>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</si>
  <si>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</si>
  <si>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</si>
  <si>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</si>
  <si>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</si>
  <si>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</si>
  <si>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</si>
  <si>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</si>
  <si>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</si>
  <si>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</si>
  <si>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</si>
  <si>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</si>
  <si>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</si>
  <si>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</si>
  <si>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</si>
  <si>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</si>
  <si>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</si>
  <si>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</si>
  <si>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</si>
  <si>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</si>
  <si>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</si>
  <si>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</si>
  <si>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</si>
  <si>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</si>
  <si>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</si>
  <si>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</si>
  <si>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</si>
  <si>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</si>
  <si>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</si>
  <si>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</si>
  <si>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</si>
  <si>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</si>
  <si>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</si>
  <si>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</si>
  <si>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</si>
  <si>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</si>
  <si>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</si>
  <si>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</si>
  <si>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</si>
  <si>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</si>
  <si>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</si>
  <si>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</si>
  <si>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</si>
  <si>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</si>
  <si>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</si>
  <si>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</si>
  <si>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</si>
  <si>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</si>
  <si>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</si>
  <si>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</si>
  <si>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</si>
  <si>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</si>
  <si>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</si>
  <si>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</si>
  <si>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</si>
  <si>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</si>
  <si>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</si>
  <si>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</si>
  <si>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</si>
  <si>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</si>
  <si>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</si>
  <si>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</si>
  <si>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</si>
  <si>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</si>
  <si>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</si>
  <si>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</si>
  <si>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</si>
  <si>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</si>
  <si>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</si>
  <si>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</si>
  <si>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</si>
  <si>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</si>
  <si>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</si>
  <si>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</si>
  <si>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</si>
  <si>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</si>
  <si>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</si>
  <si>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</si>
  <si>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</si>
  <si>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</si>
  <si>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</si>
  <si>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</si>
  <si>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</si>
  <si>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</si>
  <si>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</si>
  <si>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</si>
  <si>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</si>
  <si>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</si>
  <si>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</si>
  <si>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</si>
  <si>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</si>
  <si>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</si>
  <si>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</si>
  <si>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</si>
  <si>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</si>
  <si>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</si>
  <si>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</si>
  <si>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</si>
  <si>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</si>
  <si>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</si>
  <si>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</si>
  <si>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</si>
  <si>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</si>
  <si>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</si>
  <si>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</si>
  <si>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</si>
  <si>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</si>
  <si>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</si>
  <si>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</si>
  <si>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</si>
  <si>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</si>
  <si>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</si>
  <si>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</si>
  <si>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</si>
  <si>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</si>
  <si>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</si>
  <si>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</si>
  <si>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</si>
  <si>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</si>
  <si>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</si>
  <si>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</si>
  <si>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</si>
  <si>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</si>
  <si>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</si>
  <si>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</si>
  <si>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</si>
  <si>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</si>
  <si>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</si>
  <si>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</si>
  <si>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</si>
  <si>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</si>
  <si>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</si>
  <si>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</si>
  <si>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</si>
  <si>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</si>
  <si>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</si>
  <si>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</si>
  <si>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</si>
  <si>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</si>
  <si>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</si>
  <si>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</si>
  <si>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</si>
  <si>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</si>
  <si>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</si>
  <si>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</si>
  <si>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</si>
  <si>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</si>
  <si>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</si>
  <si>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</si>
  <si>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</si>
  <si>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</si>
  <si>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</si>
  <si>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</si>
  <si>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</si>
  <si>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</si>
  <si>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</si>
  <si>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</si>
  <si>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</si>
  <si>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</si>
  <si>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</si>
  <si>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</si>
  <si>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</si>
  <si>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</si>
  <si>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</si>
  <si>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</si>
  <si>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</si>
  <si>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</si>
  <si>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</si>
  <si>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</si>
  <si>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</si>
  <si>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</si>
  <si>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</si>
  <si>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</si>
  <si>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</si>
  <si>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</si>
  <si>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</si>
  <si>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</si>
  <si>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</si>
  <si>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</si>
  <si>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</si>
  <si>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</si>
  <si>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</si>
  <si>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</si>
  <si>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</si>
  <si>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</si>
  <si>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</si>
  <si>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</si>
  <si>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</si>
  <si>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</si>
  <si>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</si>
  <si>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</si>
  <si>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</si>
  <si>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</si>
  <si>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</si>
  <si>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</si>
  <si>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</si>
  <si>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</si>
  <si>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</si>
  <si>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</si>
  <si>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</si>
  <si>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</si>
  <si>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</si>
  <si>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</si>
  <si>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</si>
  <si>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</si>
  <si>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</si>
  <si>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</si>
  <si>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</si>
  <si>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</si>
  <si>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</si>
  <si>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</si>
  <si>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</si>
  <si>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</si>
  <si>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</si>
  <si>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</si>
  <si>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</si>
  <si>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</si>
  <si>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</si>
  <si>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</si>
  <si>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</si>
  <si>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</si>
  <si>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</si>
  <si>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</si>
  <si>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</si>
  <si>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</si>
  <si>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</si>
  <si>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</si>
  <si>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</si>
  <si>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</si>
  <si>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</si>
  <si>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</si>
  <si>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</si>
  <si>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</si>
  <si>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</si>
  <si>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</si>
  <si>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</si>
  <si>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</si>
  <si>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</si>
  <si>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</si>
  <si>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</si>
  <si>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</si>
  <si>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</si>
  <si>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</si>
  <si>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</si>
  <si>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</si>
  <si>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</si>
  <si>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</si>
  <si>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</si>
  <si>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</si>
  <si>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</si>
  <si>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</si>
  <si>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</si>
  <si>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</si>
  <si>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</si>
  <si>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</si>
  <si>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</si>
  <si>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</si>
  <si>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</si>
  <si>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</si>
  <si>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</si>
  <si>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</si>
  <si>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</si>
  <si>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</si>
  <si>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</si>
  <si>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</si>
  <si>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</si>
  <si>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</si>
  <si>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</si>
  <si>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</si>
  <si>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</si>
  <si>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</si>
  <si>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</si>
  <si>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</si>
  <si>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</si>
  <si>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</si>
  <si>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</si>
  <si>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</si>
  <si>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</si>
  <si>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</si>
  <si>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</si>
  <si>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</si>
  <si>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</si>
  <si>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</si>
  <si>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</si>
  <si>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</si>
  <si>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</si>
  <si>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</si>
  <si>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</si>
  <si>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</si>
  <si>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</si>
  <si>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</si>
  <si>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</si>
  <si>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</si>
  <si>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</si>
  <si>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</si>
  <si>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</si>
  <si>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</si>
  <si>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</si>
  <si>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</si>
  <si>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</si>
  <si>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</si>
  <si>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</si>
  <si>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</si>
  <si>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</si>
  <si>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</si>
  <si>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</si>
  <si>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</si>
  <si>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</si>
  <si>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</si>
  <si>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</si>
  <si>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</si>
  <si>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</si>
  <si>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</si>
  <si>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</si>
  <si>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</si>
  <si>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</si>
  <si>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</si>
  <si>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</si>
  <si>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</si>
  <si>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</si>
  <si>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</si>
  <si>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</si>
  <si>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</si>
  <si>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</si>
  <si>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</si>
  <si>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</si>
  <si>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</si>
  <si>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</si>
  <si>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</si>
  <si>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</si>
  <si>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</si>
  <si>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</si>
  <si>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</si>
  <si>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</si>
  <si>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</si>
  <si>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</si>
  <si>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</si>
  <si>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</si>
  <si>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</si>
  <si>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</si>
  <si>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</si>
  <si>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</si>
  <si>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</si>
  <si>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</si>
  <si>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</si>
  <si>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</si>
  <si>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</si>
  <si>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</si>
  <si>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</si>
  <si>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</si>
  <si>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</si>
  <si>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</si>
  <si>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</si>
  <si>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</si>
  <si>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</si>
  <si>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</si>
  <si>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</si>
  <si>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</si>
  <si>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</si>
  <si>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</si>
  <si>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</si>
  <si>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</si>
  <si>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</si>
  <si>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</si>
  <si>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</si>
  <si>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</si>
  <si>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</si>
  <si>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</si>
  <si>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</si>
  <si>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</si>
  <si>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</si>
  <si>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</si>
  <si>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</si>
  <si>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</si>
  <si>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</si>
  <si>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</si>
  <si>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</si>
  <si>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</si>
  <si>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</si>
  <si>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</si>
  <si>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</si>
  <si>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</si>
  <si>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</si>
  <si>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</si>
  <si>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</si>
  <si>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</si>
  <si>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</si>
  <si>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</si>
  <si>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</si>
  <si>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</si>
  <si>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</si>
  <si>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</si>
  <si>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</si>
  <si>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</si>
  <si>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</si>
  <si>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</si>
  <si>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</si>
  <si>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</si>
  <si>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</si>
  <si>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</si>
  <si>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</si>
  <si>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</si>
  <si>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</si>
  <si>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</si>
  <si>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</si>
  <si>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</si>
  <si>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</si>
  <si>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</si>
  <si>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</si>
  <si>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</si>
  <si>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</si>
  <si>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</si>
  <si>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</si>
  <si>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</si>
  <si>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</si>
  <si>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</si>
  <si>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</si>
  <si>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</si>
  <si>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</si>
  <si>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</si>
  <si>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</si>
  <si>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</si>
  <si>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</si>
  <si>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</si>
  <si>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</si>
  <si>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</si>
  <si>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</si>
  <si>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</si>
  <si>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</si>
  <si>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</si>
  <si>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</si>
  <si>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</si>
  <si>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</si>
  <si>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</si>
  <si>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</si>
  <si>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</si>
  <si>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</si>
  <si>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</si>
  <si>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</si>
  <si>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</si>
  <si>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</si>
  <si>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</si>
  <si>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</si>
  <si>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</si>
  <si>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</si>
  <si>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</si>
  <si>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</si>
  <si>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</si>
  <si>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</si>
  <si>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</si>
  <si>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</si>
  <si>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</si>
  <si>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</si>
  <si>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</si>
  <si>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</si>
  <si>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</si>
  <si>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</si>
  <si>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</si>
  <si>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</si>
  <si>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</si>
  <si>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</si>
  <si>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</si>
  <si>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</si>
  <si>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</si>
  <si>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</si>
  <si>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</si>
  <si>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</si>
  <si>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</si>
  <si>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</si>
  <si>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</si>
  <si>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</si>
  <si>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</si>
  <si>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</si>
  <si>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</si>
  <si>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</si>
  <si>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</si>
  <si>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</si>
  <si>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</si>
  <si>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</si>
  <si>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</si>
  <si>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</si>
  <si>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</si>
  <si>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</si>
  <si>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</si>
  <si>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</si>
  <si>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</si>
  <si>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</si>
  <si>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</si>
  <si>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</si>
  <si>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</si>
  <si>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</si>
  <si>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</si>
  <si>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</si>
  <si>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</si>
  <si>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</si>
  <si>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</si>
  <si>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</si>
  <si>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</si>
  <si>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</si>
  <si>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</si>
  <si>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</si>
  <si>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</si>
  <si>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</si>
  <si>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</si>
  <si>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</si>
  <si>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</si>
  <si>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</si>
  <si>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</si>
  <si>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</si>
  <si>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</si>
  <si>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</si>
  <si>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</si>
  <si>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</si>
  <si>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</si>
  <si>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</si>
  <si>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</si>
  <si>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</si>
  <si>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</si>
  <si>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</si>
  <si>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</si>
  <si>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</si>
  <si>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</si>
  <si>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</si>
  <si>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</si>
  <si>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</si>
  <si>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</si>
  <si>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</si>
  <si>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</si>
  <si>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</si>
  <si>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</si>
  <si>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</si>
  <si>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</si>
  <si>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</si>
  <si>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</si>
  <si>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</si>
  <si>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</si>
  <si>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</si>
  <si>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</si>
  <si>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</si>
  <si>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</si>
  <si>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</si>
  <si>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</si>
  <si>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</si>
  <si>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</si>
  <si>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</si>
  <si>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</si>
  <si>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</si>
  <si>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</si>
  <si>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</si>
  <si>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</si>
  <si>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</si>
  <si>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</si>
  <si>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</si>
  <si>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</si>
  <si>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</si>
  <si>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</si>
  <si>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</si>
  <si>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</si>
  <si>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</si>
  <si>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</si>
  <si>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</si>
  <si>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</si>
  <si>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</si>
  <si>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</si>
  <si>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</si>
  <si>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</si>
  <si>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</si>
  <si>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</si>
  <si>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</si>
  <si>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</si>
  <si>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</si>
  <si>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</si>
  <si>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</si>
  <si>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</si>
  <si>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</si>
  <si>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</si>
  <si>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</si>
  <si>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</si>
  <si>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</si>
  <si>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</si>
  <si>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</si>
  <si>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</si>
  <si>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</si>
  <si>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</si>
  <si>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</si>
  <si>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</si>
  <si>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</si>
  <si>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</si>
  <si>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</si>
  <si>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</si>
  <si>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</si>
  <si>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</si>
  <si>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</si>
  <si>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</si>
  <si>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</si>
  <si>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</si>
  <si>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</si>
  <si>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</si>
  <si>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</si>
  <si>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</si>
  <si>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</si>
  <si>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</si>
  <si>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</si>
  <si>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</si>
  <si>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</si>
  <si>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</si>
  <si>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</si>
  <si>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</si>
  <si>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</si>
  <si>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</si>
  <si>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</si>
  <si>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</si>
  <si>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</si>
  <si>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</si>
  <si>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</si>
  <si>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</si>
  <si>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</si>
  <si>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</si>
  <si>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</si>
  <si>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</si>
  <si>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</si>
  <si>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</si>
  <si>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</si>
  <si>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</si>
  <si>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</si>
  <si>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</si>
  <si>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</si>
  <si>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</si>
  <si>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</si>
  <si>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</si>
  <si>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</si>
  <si>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</si>
  <si>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</si>
  <si>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</si>
  <si>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</si>
  <si>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</si>
  <si>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</si>
  <si>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</si>
  <si>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</si>
  <si>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</si>
  <si>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</si>
  <si>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</si>
  <si>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</si>
  <si>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</si>
  <si>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</si>
  <si>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</si>
  <si>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</si>
  <si>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</si>
  <si>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</si>
  <si>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</si>
  <si>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</si>
  <si>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</si>
  <si>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</si>
  <si>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</si>
  <si>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</si>
  <si>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</si>
  <si>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</si>
  <si>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</si>
  <si>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</si>
  <si>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</si>
  <si>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</si>
  <si>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</si>
  <si>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</si>
  <si>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</si>
  <si>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</si>
  <si>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</si>
  <si>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</si>
  <si>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</si>
  <si>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</si>
  <si>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</si>
  <si>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</si>
  <si>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</si>
  <si>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</si>
  <si>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</si>
  <si>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</si>
  <si>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</si>
  <si>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</si>
  <si>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</si>
  <si>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</si>
  <si>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</si>
  <si>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</si>
  <si>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</si>
  <si>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</si>
  <si>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</si>
  <si>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</si>
  <si>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</si>
  <si>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</si>
  <si>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</si>
  <si>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</si>
  <si>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</si>
  <si>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</si>
  <si>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</si>
  <si>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</si>
  <si>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</si>
  <si>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</si>
  <si>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</si>
  <si>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</si>
  <si>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</si>
  <si>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</si>
  <si>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</si>
  <si>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</si>
  <si>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</si>
  <si>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</si>
  <si>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</si>
  <si>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</si>
  <si>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</si>
  <si>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</si>
  <si>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</si>
  <si>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</si>
  <si>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</si>
  <si>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</si>
  <si>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</si>
  <si>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</si>
  <si>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</si>
  <si>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</si>
  <si>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</si>
  <si>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</si>
  <si>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</si>
  <si>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</si>
  <si>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</si>
  <si>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</si>
  <si>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</si>
  <si>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</si>
  <si>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</si>
  <si>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</si>
  <si>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</si>
  <si>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</si>
  <si>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</si>
  <si>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</si>
  <si>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</si>
  <si>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</si>
  <si>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</si>
  <si>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</si>
  <si>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</si>
  <si>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</si>
  <si>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</si>
  <si>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</si>
  <si>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</si>
  <si>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</si>
  <si>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</si>
  <si>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</si>
  <si>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</si>
  <si>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</si>
  <si>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</si>
  <si>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</si>
  <si>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</si>
  <si>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</si>
  <si>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</si>
  <si>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</si>
  <si>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</si>
  <si>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</si>
  <si>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</si>
  <si>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</si>
  <si>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</si>
  <si>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</si>
  <si>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</si>
  <si>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</si>
  <si>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</si>
  <si>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</si>
  <si>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</si>
  <si>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</si>
  <si>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</si>
  <si>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</si>
  <si>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</si>
  <si>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</si>
  <si>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</si>
  <si>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</si>
  <si>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</si>
  <si>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</si>
  <si>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</si>
  <si>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</si>
  <si>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</si>
  <si>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</si>
  <si>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</si>
  <si>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</si>
  <si>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</si>
  <si>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</si>
  <si>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</si>
  <si>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</si>
  <si>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</si>
  <si>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</si>
  <si>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</si>
  <si>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</si>
  <si>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</si>
  <si>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</si>
  <si>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</si>
  <si>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</si>
  <si>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</si>
  <si>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</si>
  <si>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</si>
  <si>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</si>
  <si>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</si>
  <si>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</si>
  <si>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</si>
  <si>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</si>
  <si>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</si>
  <si>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</si>
  <si>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</si>
  <si>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</si>
  <si>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</si>
  <si>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</si>
  <si>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</si>
  <si>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</si>
  <si>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</si>
  <si>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</si>
  <si>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</si>
  <si>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</si>
  <si>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</si>
  <si>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</si>
  <si>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</si>
  <si>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</si>
  <si>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</si>
  <si>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</si>
  <si>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</si>
  <si>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</si>
  <si>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</si>
  <si>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</si>
  <si>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</si>
  <si>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</si>
  <si>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</si>
  <si>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</si>
  <si>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</si>
  <si>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</si>
  <si>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</si>
  <si>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</si>
  <si>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</si>
  <si>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</si>
  <si>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</si>
  <si>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</si>
  <si>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</si>
  <si>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</si>
  <si>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</si>
  <si>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</si>
  <si>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</si>
  <si>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</si>
  <si>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</si>
  <si>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</si>
  <si>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</si>
  <si>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</si>
  <si>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</si>
  <si>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</si>
  <si>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</si>
  <si>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</si>
  <si>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</si>
  <si>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</si>
  <si>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</si>
  <si>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</si>
  <si>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</si>
  <si>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</si>
  <si>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</si>
  <si>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</si>
  <si>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</si>
  <si>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</si>
  <si>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</si>
  <si>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</si>
  <si>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</si>
  <si>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</si>
  <si>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</si>
  <si>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</si>
  <si>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</si>
  <si>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</si>
  <si>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</si>
  <si>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</si>
  <si>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</si>
  <si>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</si>
  <si>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</si>
  <si>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</si>
  <si>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</si>
  <si>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</si>
  <si>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</si>
  <si>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</si>
  <si>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</si>
  <si>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</si>
  <si>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</si>
  <si>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</si>
  <si>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</si>
  <si>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</si>
  <si>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</si>
  <si>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</si>
  <si>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</si>
  <si>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</si>
  <si>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</si>
  <si>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</si>
  <si>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</si>
  <si>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</si>
  <si>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</si>
  <si>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</si>
  <si>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</si>
  <si>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</si>
  <si>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</si>
  <si>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</si>
  <si>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</si>
  <si>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</si>
  <si>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</si>
  <si>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</si>
  <si>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</si>
  <si>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</si>
  <si>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</si>
  <si>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</si>
  <si>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</si>
  <si>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</si>
  <si>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</si>
  <si>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</si>
  <si>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</si>
  <si>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</si>
  <si>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</si>
  <si>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</si>
  <si>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</si>
  <si>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</si>
  <si>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</si>
  <si>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</si>
  <si>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</si>
  <si>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</si>
  <si>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</si>
  <si>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</si>
  <si>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</si>
  <si>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</si>
  <si>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</si>
  <si>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</si>
  <si>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</si>
  <si>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</si>
  <si>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</si>
  <si>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</si>
  <si>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</si>
  <si>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</si>
  <si>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</si>
  <si>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</si>
  <si>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</si>
  <si>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</si>
  <si>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</si>
  <si>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</si>
  <si>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</si>
  <si>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</si>
  <si>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</si>
  <si>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</si>
  <si>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</si>
  <si>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</si>
  <si>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</si>
  <si>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</si>
  <si>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</si>
  <si>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</si>
  <si>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</si>
  <si>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</si>
  <si>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</si>
  <si>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</si>
  <si>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</si>
  <si>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</si>
  <si>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</si>
  <si>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</si>
  <si>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</si>
  <si>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</si>
  <si>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</si>
  <si>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</si>
  <si>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</si>
  <si>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</si>
  <si>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</si>
  <si>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</si>
  <si>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</si>
  <si>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</si>
  <si>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</si>
  <si>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</si>
  <si>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</si>
  <si>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</si>
  <si>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</si>
  <si>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</si>
  <si>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</si>
  <si>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</si>
  <si>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</si>
  <si>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</si>
  <si>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</si>
  <si>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</si>
  <si>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</si>
  <si>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</si>
  <si>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</si>
  <si>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</si>
  <si>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</si>
  <si>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</si>
  <si>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</si>
  <si>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</si>
  <si>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</si>
  <si>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</si>
  <si>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</si>
  <si>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</si>
  <si>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</si>
  <si>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</si>
  <si>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</si>
  <si>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</si>
  <si>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</si>
  <si>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</si>
  <si>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</si>
  <si>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</si>
  <si>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</si>
  <si>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</si>
  <si>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</si>
  <si>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</si>
  <si>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</si>
  <si>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</si>
  <si>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</si>
  <si>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</si>
  <si>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</si>
  <si>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</si>
  <si>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</si>
  <si>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</si>
  <si>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</si>
  <si>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</si>
  <si>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</si>
  <si>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</si>
  <si>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</si>
  <si>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</si>
  <si>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</si>
  <si>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</si>
  <si>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</si>
  <si>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</si>
  <si>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</si>
  <si>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</si>
  <si>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</si>
  <si>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</si>
  <si>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</si>
  <si>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</si>
  <si>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</si>
  <si>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</si>
  <si>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</si>
  <si>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</si>
  <si>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</si>
  <si>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</si>
  <si>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</si>
  <si>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</si>
  <si>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</si>
  <si>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</si>
  <si>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</si>
  <si>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</si>
  <si>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</si>
  <si>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</si>
  <si>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</si>
  <si>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</si>
  <si>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</si>
  <si>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</si>
  <si>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</si>
  <si>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</si>
  <si>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</si>
  <si>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</si>
  <si>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</si>
  <si>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</si>
  <si>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</si>
  <si>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</si>
  <si>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</si>
  <si>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</si>
  <si>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</si>
  <si>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</si>
  <si>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</si>
  <si>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</si>
  <si>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</si>
  <si>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</si>
  <si>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</si>
  <si>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</si>
  <si>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</si>
  <si>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</si>
  <si>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</si>
  <si>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</si>
  <si>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</si>
  <si>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</si>
  <si>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</si>
  <si>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</si>
  <si>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</si>
  <si>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</si>
  <si>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</si>
  <si>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</si>
  <si>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</si>
  <si>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</si>
  <si>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</si>
  <si>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</si>
  <si>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</si>
  <si>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</si>
  <si>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</si>
  <si>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</si>
  <si>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</si>
  <si>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</si>
  <si>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</si>
  <si>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</si>
  <si>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</si>
  <si>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</si>
  <si>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</si>
  <si>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</si>
  <si>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</si>
  <si>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</si>
  <si>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</si>
  <si>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</si>
  <si>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</si>
  <si>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</si>
  <si>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</si>
  <si>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</si>
  <si>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</si>
  <si>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</si>
  <si>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</si>
  <si>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</si>
  <si>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</si>
  <si>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</si>
  <si>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</si>
  <si>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</si>
  <si>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</si>
  <si>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</si>
  <si>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</si>
  <si>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</si>
  <si>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</si>
  <si>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</si>
  <si>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</si>
  <si>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</si>
  <si>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</si>
  <si>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</si>
  <si>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</si>
  <si>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</si>
  <si>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</si>
  <si>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</si>
  <si>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</si>
  <si>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</si>
  <si>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</si>
  <si>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</si>
  <si>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</si>
  <si>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</si>
  <si>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</si>
  <si>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</si>
  <si>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</si>
  <si>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</si>
  <si>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</si>
  <si>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</si>
  <si>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</si>
  <si>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</si>
  <si>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</si>
  <si>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</si>
  <si>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</si>
  <si>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</si>
  <si>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</si>
  <si>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</si>
  <si>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</si>
  <si>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</si>
  <si>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</si>
  <si>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</si>
  <si>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</si>
  <si>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</si>
  <si>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</si>
  <si>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</si>
  <si>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</si>
  <si>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</si>
  <si>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</si>
  <si>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</si>
  <si>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</si>
  <si>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</si>
  <si>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</si>
  <si>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</si>
  <si>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</si>
  <si>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</si>
  <si>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</si>
  <si>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</si>
  <si>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</si>
  <si>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</si>
  <si>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</si>
  <si>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</si>
  <si>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</si>
  <si>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</si>
  <si>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</si>
  <si>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</si>
  <si>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</si>
  <si>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</si>
  <si>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</si>
  <si>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</si>
  <si>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</si>
  <si>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</si>
  <si>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</si>
  <si>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</si>
  <si>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</si>
  <si>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</si>
  <si>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</si>
  <si>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</si>
  <si>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</si>
  <si>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</si>
  <si>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</si>
  <si>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</si>
  <si>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</si>
  <si>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</si>
  <si>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</si>
  <si>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</si>
  <si>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</si>
  <si>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</si>
  <si>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</si>
  <si>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</si>
  <si>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</si>
  <si>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</si>
  <si>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</si>
  <si>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</si>
  <si>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</si>
  <si>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</si>
  <si>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</si>
  <si>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</si>
  <si>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</si>
  <si>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</si>
  <si>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</si>
  <si>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</si>
  <si>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</si>
  <si>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</si>
  <si>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</si>
  <si>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</si>
  <si>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</si>
  <si>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</si>
  <si>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</si>
  <si>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</si>
  <si>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</si>
  <si>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</si>
  <si>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</si>
  <si>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</si>
  <si>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</si>
  <si>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</si>
  <si>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</si>
  <si>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</si>
  <si>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</si>
  <si>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</si>
  <si>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</si>
  <si>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</si>
  <si>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</si>
  <si>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</si>
  <si>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</si>
  <si>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</si>
  <si>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</si>
  <si>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</si>
  <si>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</si>
  <si>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</si>
  <si>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</si>
  <si>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</si>
  <si>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</si>
  <si>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</si>
  <si>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</si>
  <si>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</si>
  <si>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</si>
  <si>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</si>
  <si>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</si>
  <si>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</si>
  <si>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</si>
  <si>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</si>
  <si>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</si>
  <si>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</si>
  <si>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</si>
  <si>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</si>
  <si>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</si>
  <si>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</si>
  <si>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</si>
  <si>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</si>
  <si>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</si>
  <si>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</si>
  <si>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</si>
  <si>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</si>
  <si>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</si>
  <si>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</si>
  <si>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</si>
  <si>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</si>
  <si>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</si>
  <si>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</si>
  <si>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</si>
  <si>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</si>
  <si>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</si>
  <si>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</si>
  <si>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</si>
  <si>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</si>
  <si>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</si>
  <si>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</si>
  <si>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</si>
  <si>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</si>
  <si>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</si>
  <si>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</si>
  <si>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</si>
  <si>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</si>
  <si>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</si>
  <si>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</si>
  <si>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</si>
  <si>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</si>
  <si>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</si>
  <si>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</si>
  <si>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</si>
  <si>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</si>
  <si>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</si>
  <si>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</si>
  <si>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</si>
  <si>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</si>
  <si>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</si>
  <si>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</si>
  <si>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</si>
  <si>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</si>
  <si>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</si>
  <si>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</si>
  <si>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</si>
  <si>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</si>
  <si>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</si>
  <si>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</si>
  <si>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</si>
  <si>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</si>
  <si>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</si>
  <si>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</si>
  <si>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</si>
  <si>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</si>
  <si>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</si>
  <si>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</si>
  <si>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</si>
  <si>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</si>
  <si>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</si>
  <si>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</si>
  <si>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</si>
  <si>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</si>
  <si>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</si>
  <si>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</si>
  <si>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</si>
  <si>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</si>
  <si>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</si>
  <si>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</si>
  <si>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</si>
  <si>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</si>
  <si>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</si>
  <si>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</si>
  <si>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</si>
  <si>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</si>
  <si>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</si>
  <si>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</si>
  <si>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</si>
  <si>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</si>
  <si>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</si>
  <si>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</si>
  <si>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</si>
  <si>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</si>
  <si>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</si>
  <si>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</si>
  <si>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</si>
  <si>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</si>
  <si>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</si>
  <si>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</si>
  <si>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</si>
  <si>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</si>
  <si>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</si>
  <si>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</si>
  <si>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</si>
  <si>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</si>
  <si>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</si>
  <si>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</si>
  <si>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</si>
  <si>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</si>
  <si>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</si>
  <si>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</si>
  <si>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</si>
  <si>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</si>
  <si>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</si>
  <si>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</si>
  <si>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</si>
  <si>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</si>
  <si>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</si>
  <si>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</si>
  <si>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</si>
  <si>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</si>
  <si>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</si>
  <si>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</si>
  <si>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</si>
  <si>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</si>
  <si>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</si>
  <si>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</si>
  <si>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</si>
  <si>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</si>
  <si>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</si>
  <si>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</si>
  <si>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</si>
  <si>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</si>
  <si>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</si>
  <si>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</si>
  <si>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</si>
  <si>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</si>
  <si>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</si>
  <si>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</si>
  <si>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</si>
  <si>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</si>
  <si>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</si>
  <si>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</si>
  <si>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</si>
  <si>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</si>
  <si>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</si>
  <si>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</si>
  <si>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</si>
  <si>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</si>
  <si>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</si>
  <si>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</si>
  <si>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</si>
  <si>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</si>
  <si>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</si>
  <si>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</si>
  <si>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</si>
  <si>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</si>
  <si>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</si>
  <si>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</si>
  <si>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</si>
  <si>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</si>
  <si>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</si>
  <si>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</si>
  <si>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</si>
  <si>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</si>
  <si>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</si>
  <si>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</si>
  <si>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</si>
  <si>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</si>
  <si>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</si>
  <si>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</si>
  <si>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</si>
  <si>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</si>
  <si>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</si>
  <si>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</si>
  <si>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</si>
  <si>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</si>
  <si>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</si>
  <si>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</si>
  <si>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</si>
  <si>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</si>
  <si>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</si>
  <si>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</si>
  <si>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</si>
  <si>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</si>
  <si>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</si>
  <si>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</si>
  <si>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</si>
  <si>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</si>
  <si>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</si>
  <si>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</si>
  <si>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</si>
  <si>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</si>
  <si>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</si>
  <si>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</si>
  <si>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</si>
  <si>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</si>
  <si>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</si>
  <si>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</si>
  <si>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</si>
  <si>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</si>
  <si>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</si>
  <si>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</si>
  <si>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</si>
  <si>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</si>
  <si>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</si>
  <si>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</si>
  <si>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</si>
  <si>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</si>
  <si>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</si>
  <si>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</si>
  <si>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</si>
  <si>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</si>
  <si>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</si>
  <si>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</si>
  <si>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</si>
  <si>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</si>
  <si>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</si>
  <si>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</si>
  <si>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</si>
  <si>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</si>
  <si>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</si>
  <si>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</si>
  <si>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</si>
  <si>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</si>
  <si>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</si>
  <si>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</si>
  <si>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</si>
  <si>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</si>
  <si>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</si>
  <si>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</si>
  <si>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</si>
  <si>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</si>
  <si>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</si>
  <si>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</si>
  <si>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</si>
  <si>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</si>
  <si>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</si>
  <si>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</si>
  <si>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</si>
  <si>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</si>
  <si>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</si>
  <si>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</si>
  <si>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</si>
  <si>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</si>
  <si>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</si>
  <si>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</si>
  <si>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</si>
  <si>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</si>
  <si>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</si>
  <si>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</si>
  <si>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</si>
  <si>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</si>
  <si>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</si>
  <si>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</si>
  <si>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</si>
  <si>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</si>
  <si>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</si>
  <si>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</si>
  <si>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</si>
  <si>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</si>
  <si>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</si>
  <si>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</si>
  <si>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</si>
  <si>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</si>
  <si>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</si>
  <si>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</si>
  <si>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</si>
  <si>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</si>
  <si>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</si>
  <si>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</si>
  <si>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</si>
  <si>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</si>
  <si>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</si>
  <si>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</si>
  <si>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</si>
  <si>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</si>
  <si>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</si>
  <si>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</si>
  <si>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</si>
  <si>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</si>
  <si>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</si>
  <si>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</si>
  <si>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</si>
  <si>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</si>
  <si>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</si>
  <si>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</si>
  <si>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</si>
  <si>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</si>
  <si>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</si>
  <si>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</si>
  <si>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</si>
  <si>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</si>
  <si>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</si>
  <si>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</si>
  <si>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</si>
  <si>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</si>
  <si>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</si>
  <si>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</si>
  <si>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</si>
  <si>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</si>
  <si>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</si>
  <si>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</si>
  <si>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</si>
  <si>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</si>
  <si>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</si>
  <si>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</si>
  <si>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</si>
  <si>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</si>
  <si>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</si>
  <si>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</si>
  <si>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</si>
  <si>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</si>
  <si>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</si>
  <si>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</si>
  <si>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</si>
  <si>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</si>
  <si>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</si>
  <si>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</si>
  <si>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</si>
  <si>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</si>
  <si>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</si>
  <si>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</si>
  <si>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</si>
  <si>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</si>
  <si>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</si>
  <si>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</si>
  <si>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</si>
  <si>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</si>
  <si>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</si>
  <si>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</si>
  <si>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</si>
  <si>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</si>
  <si>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</si>
  <si>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</si>
  <si>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</si>
  <si>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</si>
  <si>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</si>
  <si>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</si>
  <si>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</si>
  <si>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</si>
  <si>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</si>
  <si>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</si>
  <si>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</si>
  <si>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</si>
  <si>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</si>
  <si>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</si>
  <si>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</si>
  <si>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</si>
  <si>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</si>
  <si>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</si>
  <si>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</si>
  <si>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</si>
  <si>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</si>
  <si>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</si>
  <si>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</si>
  <si>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</si>
  <si>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</si>
  <si>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</si>
  <si>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</si>
  <si>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</si>
  <si>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</si>
  <si>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</si>
  <si>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</si>
  <si>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</si>
  <si>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</si>
  <si>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</si>
  <si>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</si>
  <si>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</si>
  <si>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</si>
  <si>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</si>
  <si>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</si>
  <si>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</si>
  <si>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</si>
  <si>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</si>
  <si>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</si>
  <si>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</si>
  <si>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</si>
  <si>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</si>
  <si>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</si>
  <si>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</si>
  <si>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</si>
  <si>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</si>
  <si>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</si>
  <si>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</si>
  <si>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</si>
  <si>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</si>
  <si>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</si>
  <si>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</si>
  <si>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</si>
  <si>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</si>
  <si>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</si>
  <si>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</si>
  <si>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</si>
  <si>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</si>
  <si>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</si>
  <si>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</si>
  <si>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</si>
  <si>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</si>
  <si>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</si>
  <si>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</si>
  <si>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</si>
  <si>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</si>
  <si>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</si>
  <si>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</si>
  <si>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</si>
  <si>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</si>
  <si>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</si>
  <si>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</si>
  <si>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</si>
  <si>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</si>
  <si>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</si>
  <si>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</si>
  <si>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</si>
  <si>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</si>
  <si>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</si>
  <si>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</si>
  <si>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</si>
  <si>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</si>
  <si>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</si>
  <si>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</si>
  <si>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</si>
  <si>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</si>
  <si>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</si>
  <si>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</si>
  <si>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</si>
  <si>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</si>
  <si>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</si>
  <si>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</si>
  <si>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</si>
  <si>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</si>
  <si>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</si>
  <si>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</si>
  <si>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</si>
  <si>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</si>
  <si>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</si>
  <si>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</si>
  <si>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</si>
  <si>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</si>
  <si>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</si>
  <si>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</si>
  <si>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</si>
  <si>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</si>
  <si>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</si>
  <si>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</si>
  <si>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</si>
  <si>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</si>
  <si>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</si>
  <si>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</si>
  <si>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</si>
  <si>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</si>
  <si>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</si>
  <si>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</si>
  <si>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</si>
  <si>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</si>
  <si>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</si>
  <si>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</si>
  <si>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</si>
  <si>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</si>
  <si>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</si>
  <si>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</si>
  <si>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</si>
  <si>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</si>
  <si>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</si>
  <si>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</si>
  <si>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</si>
  <si>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</si>
  <si>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</si>
  <si>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</si>
  <si>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</si>
  <si>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</si>
  <si>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</si>
  <si>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</si>
  <si>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</si>
  <si>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</si>
  <si>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</si>
  <si>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</si>
  <si>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</si>
  <si>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</si>
  <si>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</si>
  <si>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</si>
  <si>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</si>
  <si>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</si>
  <si>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</si>
  <si>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</si>
  <si>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</si>
  <si>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</si>
  <si>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</si>
  <si>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</si>
  <si>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</si>
  <si>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</si>
  <si>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</si>
  <si>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</si>
  <si>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</si>
  <si>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</si>
  <si>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</si>
  <si>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</si>
  <si>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</si>
  <si>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</si>
  <si>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</si>
  <si>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</si>
  <si>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</si>
  <si>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</si>
  <si>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</si>
  <si>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</si>
  <si>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</si>
  <si>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</si>
  <si>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</si>
  <si>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</si>
  <si>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</si>
  <si>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</si>
  <si>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</si>
  <si>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</si>
  <si>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</si>
  <si>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</si>
  <si>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</si>
  <si>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</si>
  <si>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</si>
  <si>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</si>
  <si>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</si>
  <si>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</si>
  <si>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</si>
  <si>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</si>
  <si>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</si>
  <si>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</si>
  <si>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</si>
  <si>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</si>
  <si>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</si>
  <si>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</si>
  <si>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</si>
  <si>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</si>
  <si>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</si>
  <si>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</si>
  <si>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</si>
  <si>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</si>
  <si>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</si>
  <si>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</si>
  <si>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</si>
  <si>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</si>
  <si>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</si>
  <si>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</si>
  <si>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</si>
  <si>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</si>
  <si>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</si>
  <si>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</si>
  <si>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</si>
  <si>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</si>
  <si>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</si>
  <si>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</si>
  <si>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</si>
  <si>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</si>
  <si>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</si>
  <si>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</si>
  <si>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</si>
  <si>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</si>
  <si>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</si>
  <si>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</si>
  <si>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</si>
  <si>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</si>
  <si>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</si>
  <si>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</si>
  <si>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</si>
  <si>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</si>
  <si>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</si>
  <si>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</si>
  <si>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</si>
  <si>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</si>
  <si>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</si>
  <si>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</si>
  <si>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</si>
  <si>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</si>
  <si>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</si>
  <si>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</si>
  <si>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</si>
  <si>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</si>
  <si>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</si>
  <si>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</si>
  <si>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</si>
  <si>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</si>
  <si>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</si>
  <si>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</si>
  <si>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</si>
  <si>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</si>
  <si>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</si>
  <si>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</si>
  <si>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</si>
  <si>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</si>
  <si>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</si>
  <si>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</si>
  <si>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</si>
  <si>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</si>
  <si>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</si>
  <si>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</si>
  <si>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</si>
  <si>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</si>
  <si>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</si>
  <si>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</si>
  <si>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</si>
  <si>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</si>
  <si>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</si>
  <si>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</si>
  <si>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</si>
  <si>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</si>
  <si>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</si>
  <si>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</si>
  <si>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</si>
  <si>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</si>
  <si>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</si>
  <si>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</si>
  <si>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</si>
  <si>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</si>
  <si>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</si>
  <si>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</si>
  <si>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</si>
  <si>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</si>
  <si>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</si>
  <si>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</si>
  <si>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</si>
  <si>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</si>
  <si>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</si>
  <si>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</si>
  <si>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</si>
  <si>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</si>
  <si>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</si>
  <si>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</si>
  <si>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</si>
  <si>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</si>
  <si>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</si>
  <si>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</si>
  <si>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</si>
  <si>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</si>
  <si>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</si>
  <si>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</si>
  <si>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</si>
  <si>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</si>
  <si>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</si>
  <si>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</si>
  <si>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</si>
  <si>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</si>
  <si>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</si>
  <si>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</si>
  <si>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</si>
  <si>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</si>
  <si>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</si>
  <si>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</si>
  <si>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</si>
  <si>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</si>
  <si>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</si>
  <si>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</si>
  <si>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</si>
  <si>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</si>
  <si>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</si>
  <si>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</si>
  <si>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</si>
  <si>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</si>
  <si>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</si>
  <si>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</si>
  <si>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</si>
  <si>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</si>
  <si>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</si>
  <si>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</si>
  <si>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</si>
  <si>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</si>
  <si>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</si>
  <si>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</si>
  <si>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</si>
  <si>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</si>
  <si>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</si>
  <si>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</si>
  <si>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</si>
  <si>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</si>
  <si>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</si>
  <si>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</si>
  <si>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</si>
  <si>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</si>
  <si>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</si>
  <si>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</si>
  <si>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</si>
  <si>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</si>
  <si>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</si>
  <si>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</si>
  <si>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</si>
  <si>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</si>
  <si>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</si>
  <si>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</si>
  <si>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</si>
  <si>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</si>
  <si>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</si>
  <si>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</si>
  <si>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</si>
  <si>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</si>
  <si>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</si>
  <si>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</si>
  <si>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</si>
  <si>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</si>
  <si>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</si>
  <si>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</si>
  <si>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</si>
  <si>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</si>
  <si>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</si>
  <si>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</si>
  <si>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</si>
  <si>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</si>
  <si>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</si>
  <si>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</si>
  <si>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</si>
  <si>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</si>
  <si>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</si>
  <si>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</si>
  <si>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</si>
  <si>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</si>
  <si>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</si>
  <si>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</si>
  <si>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</si>
  <si>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</si>
  <si>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</si>
  <si>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</si>
  <si>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</si>
  <si>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</si>
  <si>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</si>
  <si>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</si>
  <si>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</si>
  <si>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</si>
  <si>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</si>
  <si>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</si>
  <si>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</si>
  <si>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</si>
  <si>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</si>
  <si>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</si>
  <si>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</si>
  <si>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</si>
  <si>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</si>
  <si>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</si>
  <si>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</si>
  <si>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</si>
  <si>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</si>
  <si>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</si>
  <si>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</si>
  <si>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</si>
  <si>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</si>
  <si>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</si>
  <si>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</si>
  <si>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</si>
  <si>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</si>
  <si>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</si>
  <si>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</si>
  <si>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</si>
  <si>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</si>
  <si>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</si>
  <si>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</si>
  <si>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</si>
  <si>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</si>
  <si>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</si>
  <si>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</si>
  <si>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</si>
  <si>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</si>
  <si>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</si>
  <si>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</si>
  <si>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</si>
  <si>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</si>
  <si>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</si>
  <si>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</si>
  <si>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</si>
  <si>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</si>
  <si>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</si>
  <si>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</si>
  <si>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</si>
  <si>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</si>
  <si>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</si>
  <si>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</si>
  <si>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</si>
  <si>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</si>
  <si>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</si>
  <si>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</si>
  <si>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</si>
  <si>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</si>
  <si>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</si>
  <si>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</si>
  <si>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</si>
  <si>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</si>
  <si>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</si>
  <si>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</si>
  <si>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</si>
  <si>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</si>
  <si>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</si>
  <si>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</si>
  <si>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</si>
  <si>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</si>
  <si>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</si>
  <si>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</si>
  <si>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</si>
  <si>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</si>
  <si>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</si>
  <si>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</si>
  <si>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</si>
  <si>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</si>
  <si>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</si>
  <si>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</si>
  <si>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</si>
  <si>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</si>
  <si>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</si>
  <si>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</si>
  <si>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</si>
  <si>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</si>
  <si>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</si>
  <si>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</si>
  <si>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</si>
  <si>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</si>
  <si>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</si>
  <si>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</si>
  <si>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</si>
  <si>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</si>
  <si>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</si>
  <si>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</si>
  <si>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</si>
  <si>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</si>
  <si>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</si>
  <si>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</si>
  <si>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</si>
  <si>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</si>
  <si>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</si>
  <si>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</si>
  <si>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</si>
  <si>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</si>
  <si>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</si>
  <si>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</si>
  <si>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</si>
  <si>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</si>
  <si>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</si>
  <si>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</si>
  <si>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</si>
  <si>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</si>
  <si>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</si>
  <si>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</si>
  <si>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</si>
  <si>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</si>
  <si>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</si>
  <si>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</si>
  <si>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</si>
  <si>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</si>
  <si>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</si>
  <si>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</si>
  <si>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</si>
  <si>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</si>
  <si>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</si>
  <si>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</si>
  <si>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</si>
  <si>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</si>
  <si>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</si>
  <si>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</si>
  <si>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</si>
  <si>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</si>
  <si>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</si>
  <si>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</si>
  <si>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</si>
  <si>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</si>
  <si>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</si>
  <si>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</si>
  <si>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</si>
  <si>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</si>
  <si>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</si>
  <si>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</si>
  <si>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</si>
  <si>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</si>
  <si>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</si>
  <si>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</si>
  <si>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</si>
  <si>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</si>
  <si>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</si>
  <si>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</si>
  <si>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</si>
  <si>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</si>
  <si>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</si>
  <si>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</si>
  <si>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</si>
  <si>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</si>
  <si>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</si>
  <si>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</si>
  <si>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</si>
  <si>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</si>
  <si>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</si>
  <si>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</si>
  <si>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</si>
  <si>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</si>
  <si>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</si>
  <si>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</si>
  <si>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</si>
  <si>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</si>
  <si>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</si>
  <si>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</si>
  <si>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</si>
  <si>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</si>
  <si>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</si>
  <si>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</si>
  <si>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</si>
  <si>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</si>
  <si>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</si>
  <si>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</si>
  <si>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</si>
  <si>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</si>
  <si>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</si>
  <si>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</si>
  <si>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</si>
  <si>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</si>
  <si>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</si>
  <si>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</si>
  <si>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</si>
  <si>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</si>
  <si>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</si>
  <si>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</si>
  <si>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</si>
  <si>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</si>
  <si>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</si>
  <si>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</si>
  <si>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</si>
  <si>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</si>
  <si>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</si>
  <si>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</si>
  <si>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</si>
  <si>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</si>
  <si>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</si>
  <si>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</si>
  <si>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</si>
  <si>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</si>
  <si>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</si>
  <si>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</si>
  <si>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</si>
  <si>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</si>
  <si>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</si>
  <si>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</si>
  <si>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</si>
  <si>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</si>
  <si>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</si>
  <si>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</si>
  <si>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</si>
  <si>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</si>
  <si>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</si>
  <si>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</si>
  <si>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</si>
  <si>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</si>
  <si>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</si>
  <si>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</si>
  <si>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</si>
  <si>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</si>
  <si>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</si>
  <si>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</si>
  <si>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</si>
  <si>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</si>
  <si>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</si>
  <si>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</si>
  <si>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</si>
  <si>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</si>
  <si>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</si>
  <si>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</si>
  <si>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</si>
  <si>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</si>
  <si>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</si>
  <si>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</si>
  <si>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</si>
  <si>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</si>
  <si>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</si>
  <si>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</si>
  <si>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</si>
  <si>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</si>
  <si>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</si>
  <si>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</si>
  <si>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</si>
  <si>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</si>
  <si>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</si>
  <si>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</si>
  <si>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</si>
  <si>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</si>
  <si>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</si>
  <si>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</si>
  <si>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</si>
  <si>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</si>
  <si>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</si>
  <si>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</si>
  <si>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</si>
  <si>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</si>
  <si>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</si>
  <si>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</si>
  <si>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</si>
  <si>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</si>
  <si>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</si>
  <si>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</si>
  <si>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</si>
  <si>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</si>
  <si>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</si>
  <si>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</si>
  <si>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</si>
  <si>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</si>
  <si>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</si>
  <si>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</si>
  <si>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</si>
  <si>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</si>
  <si>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</si>
  <si>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</si>
  <si>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</si>
  <si>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</si>
  <si>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</si>
  <si>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</si>
  <si>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</si>
  <si>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</si>
  <si>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</si>
  <si>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</si>
  <si>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</si>
  <si>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</si>
  <si>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</si>
  <si>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</si>
  <si>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</si>
  <si>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</si>
  <si>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</si>
  <si>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</si>
  <si>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</si>
  <si>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</si>
  <si>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</si>
  <si>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</si>
  <si>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</si>
  <si>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</si>
  <si>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</si>
  <si>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</si>
  <si>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</si>
  <si>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</si>
  <si>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</si>
  <si>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</si>
  <si>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</si>
  <si>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</si>
  <si>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</si>
  <si>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</si>
  <si>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</si>
  <si>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</si>
  <si>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</si>
  <si>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</si>
  <si>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</si>
  <si>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</si>
  <si>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</si>
  <si>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</si>
  <si>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</si>
  <si>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</si>
  <si>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</si>
  <si>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</si>
  <si>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</si>
  <si>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</si>
  <si>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</si>
  <si>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</si>
  <si>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</si>
  <si>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</si>
  <si>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</si>
  <si>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</si>
  <si>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</si>
  <si>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</si>
  <si>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</si>
  <si>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</si>
  <si>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</si>
  <si>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</si>
  <si>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</si>
  <si>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</si>
  <si>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</si>
  <si>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</si>
  <si>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</si>
  <si>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</si>
  <si>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</si>
  <si>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</si>
  <si>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</si>
  <si>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</si>
  <si>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</si>
  <si>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</si>
  <si>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</si>
  <si>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</si>
  <si>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</si>
  <si>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</si>
  <si>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</si>
  <si>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</si>
  <si>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</si>
  <si>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</si>
  <si>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</si>
  <si>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</si>
  <si>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</si>
  <si>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</si>
  <si>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</si>
  <si>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</si>
  <si>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</si>
  <si>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</si>
  <si>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</si>
  <si>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</si>
  <si>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</si>
  <si>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</si>
  <si>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</si>
  <si>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</si>
  <si>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</si>
  <si>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</si>
  <si>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</si>
  <si>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</si>
  <si>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</si>
  <si>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</si>
  <si>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</si>
  <si>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</si>
  <si>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</si>
  <si>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</si>
  <si>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</si>
  <si>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</si>
  <si>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</si>
  <si>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</si>
  <si>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</si>
  <si>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</si>
  <si>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</si>
  <si>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</si>
  <si>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</si>
  <si>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</si>
  <si>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</si>
  <si>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</si>
  <si>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</si>
  <si>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</si>
  <si>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</si>
  <si>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</si>
  <si>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</si>
  <si>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</si>
  <si>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</si>
  <si>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</si>
  <si>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</si>
  <si>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</si>
  <si>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</si>
  <si>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</si>
  <si>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</si>
  <si>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</si>
  <si>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</si>
  <si>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</si>
  <si>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</si>
  <si>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</si>
  <si>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</si>
  <si>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</si>
  <si>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</si>
  <si>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</si>
  <si>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</si>
  <si>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</si>
  <si>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</si>
  <si>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</si>
  <si>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</si>
  <si>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</si>
  <si>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</si>
  <si>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</si>
  <si>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</si>
  <si>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</si>
  <si>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</si>
  <si>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</si>
  <si>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</si>
  <si>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</si>
  <si>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</si>
  <si>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</si>
  <si>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</si>
  <si>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</si>
  <si>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</si>
  <si>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</si>
  <si>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</si>
  <si>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</si>
  <si>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</si>
  <si>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</si>
  <si>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</si>
  <si>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</si>
  <si>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</si>
  <si>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</si>
  <si>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</si>
  <si>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</si>
  <si>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</si>
  <si>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</si>
  <si>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</si>
  <si>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</si>
  <si>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</si>
  <si>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</si>
  <si>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</si>
  <si>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</si>
  <si>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</si>
  <si>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</si>
  <si>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</si>
  <si>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</si>
  <si>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</si>
  <si>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</si>
  <si>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</si>
  <si>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</si>
  <si>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</si>
  <si>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</si>
  <si>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</si>
  <si>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</si>
  <si>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</si>
  <si>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</si>
  <si>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</si>
  <si>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</si>
  <si>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</si>
  <si>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</si>
  <si>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</si>
  <si>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</si>
  <si>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</si>
  <si>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</si>
  <si>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</si>
  <si>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</si>
  <si>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</si>
  <si>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</si>
  <si>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</si>
  <si>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</si>
  <si>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</si>
  <si>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</si>
  <si>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</si>
  <si>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</si>
  <si>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</si>
  <si>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</si>
  <si>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</si>
  <si>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</si>
  <si>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</si>
  <si>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</si>
  <si>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</si>
  <si>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</si>
  <si>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</si>
  <si>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</si>
  <si>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</si>
  <si>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</si>
  <si>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</si>
  <si>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</si>
  <si>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</si>
  <si>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</si>
  <si>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</si>
  <si>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</si>
  <si>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</si>
  <si>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</si>
  <si>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</si>
  <si>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</si>
  <si>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</si>
  <si>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</si>
  <si>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</si>
  <si>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</si>
  <si>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</si>
  <si>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</si>
  <si>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</si>
  <si>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</si>
  <si>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</si>
  <si>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</si>
  <si>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</si>
  <si>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</si>
  <si>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</si>
  <si>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</si>
  <si>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</si>
  <si>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</si>
  <si>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</si>
  <si>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</si>
  <si>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</si>
  <si>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</si>
  <si>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</si>
  <si>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</si>
  <si>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</si>
  <si>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</si>
  <si>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</si>
  <si>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</si>
  <si>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</si>
  <si>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</si>
  <si>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</si>
  <si>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</si>
  <si>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</si>
  <si>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</si>
  <si>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</si>
  <si>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</si>
  <si>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</si>
  <si>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</si>
  <si>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</si>
  <si>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</si>
  <si>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</si>
  <si>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</si>
  <si>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</si>
  <si>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</si>
  <si>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</si>
  <si>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</si>
  <si>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</si>
  <si>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</si>
  <si>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</si>
  <si>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</si>
  <si>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</si>
  <si>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</si>
  <si>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</si>
  <si>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</si>
  <si>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</si>
  <si>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</si>
  <si>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</si>
  <si>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</si>
  <si>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</si>
  <si>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</si>
  <si>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</si>
  <si>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</si>
  <si>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</si>
  <si>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</si>
  <si>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</si>
  <si>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</si>
  <si>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</si>
  <si>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</si>
  <si>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</si>
  <si>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</si>
  <si>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</si>
  <si>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</si>
  <si>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</si>
  <si>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</si>
  <si>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</si>
  <si>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</si>
  <si>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</si>
  <si>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</si>
  <si>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</si>
  <si>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</si>
  <si>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</si>
  <si>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</si>
  <si>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</si>
  <si>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</si>
  <si>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</si>
  <si>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</si>
  <si>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</si>
  <si>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</si>
  <si>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</si>
  <si>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</si>
  <si>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</si>
  <si>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</si>
  <si>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</si>
  <si>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</si>
  <si>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</si>
  <si>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</si>
  <si>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</si>
  <si>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</si>
  <si>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</si>
  <si>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</si>
  <si>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</si>
  <si>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</si>
  <si>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</si>
  <si>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</si>
  <si>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</si>
  <si>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</si>
  <si>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</si>
  <si>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</si>
  <si>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</si>
  <si>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</si>
  <si>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</si>
  <si>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</si>
  <si>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</si>
  <si>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</si>
  <si>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</si>
  <si>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</si>
  <si>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</si>
  <si>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</si>
  <si>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</si>
  <si>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</si>
  <si>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</si>
  <si>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</si>
  <si>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</si>
  <si>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</si>
  <si>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</si>
  <si>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</si>
  <si>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</si>
  <si>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</si>
  <si>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</si>
  <si>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</si>
  <si>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</si>
  <si>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</si>
  <si>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</si>
  <si>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</si>
  <si>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</si>
  <si>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</si>
  <si>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</si>
  <si>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</si>
  <si>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</si>
  <si>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</si>
  <si>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</si>
  <si>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</si>
  <si>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</si>
  <si>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</si>
  <si>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</si>
  <si>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</si>
  <si>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</si>
  <si>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</si>
  <si>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</si>
  <si>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</si>
  <si>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</si>
  <si>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</si>
  <si>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</si>
  <si>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</si>
  <si>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</si>
  <si>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</si>
  <si>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</si>
  <si>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</si>
  <si>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</si>
  <si>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</si>
  <si>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</si>
  <si>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</si>
  <si>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</si>
  <si>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</si>
  <si>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</si>
  <si>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</si>
  <si>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</si>
  <si>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</si>
  <si>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</si>
  <si>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</si>
  <si>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</si>
  <si>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</si>
  <si>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</si>
  <si>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</si>
  <si>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</si>
  <si>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</si>
  <si>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</si>
  <si>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</si>
  <si>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</si>
  <si>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</si>
  <si>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</si>
  <si>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</si>
  <si>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</si>
  <si>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</si>
  <si>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</si>
  <si>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</si>
  <si>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</si>
  <si>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</si>
  <si>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</si>
  <si>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</si>
  <si>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</si>
  <si>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</si>
  <si>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</si>
  <si>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</si>
  <si>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</si>
  <si>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</si>
  <si>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</si>
  <si>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</si>
  <si>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</si>
  <si>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</si>
  <si>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</si>
  <si>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</si>
  <si>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</si>
  <si>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</si>
  <si>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</si>
  <si>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</si>
  <si>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</si>
  <si>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</si>
  <si>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</si>
  <si>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</si>
  <si>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</si>
  <si>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</si>
  <si>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</si>
  <si>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</si>
  <si>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</si>
  <si>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</si>
  <si>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</si>
  <si>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</si>
  <si>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</si>
  <si>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</si>
  <si>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</si>
  <si>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</si>
  <si>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</si>
  <si>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</si>
  <si>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</si>
  <si>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</si>
  <si>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</si>
  <si>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</si>
  <si>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</si>
  <si>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</si>
  <si>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</si>
  <si>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</si>
  <si>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</si>
  <si>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</si>
  <si>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</si>
  <si>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</si>
  <si>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</si>
  <si>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</si>
  <si>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</si>
  <si>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</si>
  <si>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</si>
  <si>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</si>
  <si>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</si>
  <si>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</si>
  <si>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</si>
  <si>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</si>
  <si>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</si>
  <si>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</si>
  <si>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</si>
  <si>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</si>
  <si>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</si>
  <si>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</si>
  <si>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</si>
  <si>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</si>
  <si>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</si>
  <si>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</si>
  <si>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</si>
  <si>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</si>
  <si>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</si>
  <si>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</si>
  <si>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</si>
  <si>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</si>
  <si>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</si>
  <si>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</si>
  <si>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</si>
  <si>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</si>
  <si>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</si>
  <si>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</si>
  <si>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</si>
  <si>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</si>
  <si>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</si>
  <si>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</si>
  <si>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</si>
  <si>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</si>
  <si>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</si>
  <si>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</si>
  <si>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</si>
  <si>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</si>
  <si>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</si>
  <si>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</si>
  <si>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</si>
  <si>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</si>
  <si>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</si>
  <si>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</si>
  <si>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</si>
  <si>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</si>
  <si>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</si>
  <si>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</si>
  <si>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</si>
  <si>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</si>
  <si>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</si>
  <si>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</si>
  <si>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</si>
  <si>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</si>
  <si>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</si>
  <si>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</si>
  <si>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</si>
  <si>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</si>
  <si>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</si>
  <si>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</si>
  <si>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</si>
  <si>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</si>
  <si>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</si>
  <si>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</si>
  <si>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</si>
  <si>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</si>
  <si>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</si>
  <si>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</si>
  <si>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</si>
  <si>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</si>
  <si>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</si>
  <si>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</si>
  <si>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</si>
  <si>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</si>
  <si>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</si>
  <si>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</si>
  <si>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</si>
  <si>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</si>
  <si>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</si>
  <si>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</si>
  <si>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</si>
  <si>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</si>
  <si>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</si>
  <si>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</si>
  <si>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</si>
  <si>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</si>
  <si>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</si>
  <si>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</si>
  <si>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</si>
  <si>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</si>
  <si>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</si>
  <si>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</si>
  <si>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</si>
  <si>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</si>
  <si>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</si>
  <si>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</si>
  <si>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</si>
  <si>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</si>
  <si>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</si>
  <si>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</si>
  <si>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</si>
  <si>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</si>
  <si>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</si>
  <si>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</si>
  <si>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</si>
  <si>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</si>
  <si>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</si>
  <si>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</si>
  <si>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</si>
  <si>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</si>
  <si>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</si>
  <si>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</si>
  <si>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</si>
  <si>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</si>
  <si>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</si>
  <si>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</si>
  <si>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</si>
  <si>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</si>
  <si>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</si>
  <si>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</si>
  <si>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</si>
  <si>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</si>
  <si>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</si>
  <si>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</si>
  <si>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</si>
  <si>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</si>
  <si>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</si>
  <si>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</si>
  <si>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</si>
  <si>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</si>
  <si>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</si>
  <si>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</si>
  <si>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</si>
  <si>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</si>
  <si>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</si>
  <si>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</si>
  <si>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</si>
  <si>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</si>
  <si>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</si>
  <si>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</si>
  <si>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</si>
  <si>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</si>
  <si>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</si>
  <si>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</si>
  <si>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</si>
  <si>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</si>
  <si>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</si>
  <si>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</si>
  <si>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</si>
  <si>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</si>
  <si>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</si>
  <si>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</si>
  <si>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</si>
  <si>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</si>
  <si>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</si>
  <si>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</si>
  <si>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</si>
  <si>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</si>
  <si>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</si>
  <si>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</si>
  <si>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</si>
  <si>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</si>
  <si>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</si>
  <si>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</si>
  <si>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</si>
  <si>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</si>
  <si>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</si>
  <si>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</si>
  <si>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</si>
  <si>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</si>
  <si>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</si>
  <si>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</si>
  <si>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</si>
  <si>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</si>
  <si>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</si>
  <si>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</si>
  <si>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</si>
  <si>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</si>
  <si>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</si>
  <si>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</si>
  <si>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</si>
  <si>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</si>
  <si>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</si>
  <si>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</si>
  <si>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</si>
  <si>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</si>
  <si>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</si>
  <si>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</si>
  <si>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</si>
  <si>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</si>
  <si>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</si>
  <si>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</si>
  <si>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</si>
  <si>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</si>
  <si>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</si>
  <si>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</si>
  <si>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</si>
  <si>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</si>
  <si>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</si>
  <si>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</si>
  <si>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</si>
  <si>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</si>
  <si>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</si>
  <si>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</si>
  <si>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</si>
  <si>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</si>
  <si>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</si>
  <si>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</si>
  <si>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</si>
  <si>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</si>
  <si>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</si>
  <si>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</si>
  <si>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</si>
  <si>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</si>
  <si>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</si>
  <si>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</si>
  <si>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</si>
  <si>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</si>
  <si>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</si>
  <si>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</si>
  <si>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</si>
  <si>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</si>
  <si>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</si>
  <si>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</si>
  <si>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</si>
  <si>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</si>
  <si>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</si>
  <si>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</si>
  <si>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</si>
  <si>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</si>
  <si>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</si>
  <si>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</si>
  <si>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</si>
  <si>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</si>
  <si>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</si>
  <si>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</si>
  <si>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</si>
  <si>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</si>
  <si>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</si>
  <si>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</si>
  <si>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</si>
  <si>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</si>
  <si>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</si>
  <si>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</si>
  <si>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</si>
  <si>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</si>
  <si>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</si>
  <si>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</si>
  <si>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</si>
  <si>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</si>
  <si>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</si>
  <si>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</si>
  <si>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</si>
  <si>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</si>
  <si>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</si>
  <si>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</si>
  <si>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</si>
  <si>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</si>
  <si>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</si>
  <si>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</si>
  <si>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</si>
  <si>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</si>
  <si>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</si>
  <si>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</si>
  <si>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</si>
  <si>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</si>
  <si>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</si>
  <si>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</si>
  <si>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</si>
  <si>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</si>
  <si>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</si>
  <si>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</si>
  <si>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</si>
  <si>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</si>
  <si>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</si>
  <si>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</si>
  <si>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</si>
  <si>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</si>
  <si>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</si>
  <si>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</si>
  <si>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</si>
  <si>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</si>
  <si>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</si>
  <si>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</si>
  <si>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</si>
  <si>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</si>
  <si>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</si>
  <si>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</si>
  <si>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</si>
  <si>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</si>
  <si>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</si>
  <si>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</si>
  <si>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</si>
  <si>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</si>
  <si>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</si>
  <si>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</si>
  <si>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</si>
  <si>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</si>
  <si>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</si>
  <si>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</si>
  <si>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</si>
  <si>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</si>
  <si>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</si>
  <si>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</si>
  <si>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</si>
  <si>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</si>
  <si>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</si>
  <si>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</si>
  <si>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</si>
  <si>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</si>
  <si>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</si>
  <si>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</si>
  <si>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</si>
  <si>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</si>
  <si>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</si>
  <si>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</si>
  <si>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</si>
  <si>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</si>
  <si>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</si>
  <si>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</si>
  <si>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</si>
  <si>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</si>
  <si>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</si>
  <si>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</si>
  <si>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</si>
  <si>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</si>
  <si>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</si>
  <si>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</si>
  <si>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</si>
  <si>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</si>
  <si>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</si>
  <si>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</si>
  <si>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</si>
  <si>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</si>
  <si>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</si>
  <si>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</si>
  <si>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</si>
  <si>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</si>
  <si>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</si>
  <si>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</si>
  <si>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</si>
  <si>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</si>
  <si>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</si>
  <si>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</si>
  <si>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</si>
  <si>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</si>
  <si>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</si>
  <si>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</si>
  <si>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</si>
  <si>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</si>
  <si>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</si>
  <si>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</si>
  <si>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</si>
  <si>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</si>
  <si>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</si>
  <si>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</si>
  <si>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</si>
  <si>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</si>
  <si>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</si>
  <si>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</si>
  <si>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</si>
  <si>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</si>
  <si>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</si>
  <si>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</si>
  <si>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</si>
  <si>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</si>
  <si>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</si>
  <si>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</si>
  <si>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</si>
  <si>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</si>
  <si>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</si>
  <si>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</si>
  <si>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</si>
  <si>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</si>
  <si>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</si>
  <si>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</si>
  <si>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</si>
  <si>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</si>
  <si>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</si>
  <si>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</si>
  <si>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</si>
  <si>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</si>
  <si>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</si>
  <si>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</si>
  <si>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</si>
  <si>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</si>
  <si>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</si>
  <si>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</si>
  <si>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</si>
  <si>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</si>
  <si>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</si>
  <si>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</si>
  <si>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</si>
  <si>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</si>
  <si>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</si>
  <si>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</si>
  <si>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</si>
  <si>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</si>
  <si>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</si>
  <si>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</si>
  <si>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</si>
  <si>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</si>
  <si>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</si>
  <si>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</si>
  <si>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</si>
  <si>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</si>
  <si>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</si>
  <si>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</si>
  <si>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</si>
  <si>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</si>
  <si>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</si>
  <si>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</si>
  <si>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</si>
  <si>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</si>
  <si>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</si>
  <si>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</si>
  <si>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</si>
  <si>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</si>
  <si>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</si>
  <si>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</si>
  <si>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</si>
  <si>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</si>
  <si>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</si>
  <si>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</si>
  <si>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</si>
  <si>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</si>
  <si>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</si>
  <si>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</si>
  <si>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</si>
  <si>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</si>
  <si>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</si>
  <si>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</si>
  <si>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</si>
  <si>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</si>
  <si>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</si>
  <si>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</si>
  <si>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</si>
  <si>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</si>
  <si>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</si>
  <si>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</si>
  <si>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</si>
  <si>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</si>
  <si>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</si>
  <si>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</si>
  <si>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</si>
  <si>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</si>
  <si>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</si>
  <si>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</si>
  <si>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</si>
  <si>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</si>
  <si>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</si>
  <si>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</si>
  <si>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</si>
  <si>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</si>
  <si>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</si>
  <si>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</si>
  <si>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</si>
  <si>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</si>
  <si>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</si>
  <si>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</si>
  <si>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</si>
  <si>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</si>
  <si>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</si>
  <si>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</si>
  <si>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</si>
  <si>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</si>
  <si>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</si>
  <si>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</si>
  <si>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</si>
  <si>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</si>
  <si>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</si>
  <si>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</si>
  <si>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</si>
  <si>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</si>
  <si>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</si>
  <si>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</si>
  <si>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</si>
  <si>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</si>
  <si>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</si>
  <si>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</si>
  <si>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</si>
  <si>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</si>
  <si>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</si>
  <si>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</si>
  <si>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</si>
  <si>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</si>
  <si>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</si>
  <si>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</si>
  <si>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</si>
  <si>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</si>
  <si>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</si>
  <si>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</si>
  <si>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</si>
  <si>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</si>
  <si>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</si>
  <si>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</si>
  <si>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</si>
  <si>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</si>
  <si>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</si>
  <si>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</si>
  <si>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</si>
  <si>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</si>
  <si>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</si>
  <si>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</si>
  <si>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</si>
  <si>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</si>
  <si>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</si>
  <si>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</si>
  <si>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</si>
  <si>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</si>
  <si>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</si>
  <si>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</si>
  <si>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</si>
  <si>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</si>
  <si>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</si>
  <si>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</si>
  <si>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</si>
  <si>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</si>
  <si>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</si>
  <si>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</si>
  <si>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</si>
  <si>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</si>
  <si>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</si>
  <si>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</si>
  <si>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</si>
  <si>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</si>
  <si>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</si>
  <si>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</si>
  <si>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</si>
  <si>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</si>
  <si>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</si>
  <si>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</si>
  <si>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</si>
  <si>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</si>
  <si>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</si>
  <si>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</si>
  <si>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</si>
  <si>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</si>
  <si>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</si>
  <si>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</si>
  <si>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</si>
  <si>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</si>
  <si>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</si>
  <si>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</si>
  <si>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</si>
  <si>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</si>
  <si>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</si>
  <si>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</si>
  <si>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</si>
  <si>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</si>
  <si>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</si>
  <si>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</si>
  <si>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</si>
  <si>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</si>
  <si>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</si>
  <si>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</si>
  <si>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</si>
  <si>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</si>
  <si>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</si>
  <si>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</si>
  <si>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</si>
  <si>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</si>
  <si>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</si>
  <si>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</si>
  <si>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</si>
  <si>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</si>
  <si>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</si>
  <si>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</si>
  <si>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</si>
  <si>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</si>
  <si>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</si>
  <si>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</si>
  <si>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</si>
  <si>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</si>
  <si>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</si>
  <si>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</si>
  <si>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</si>
  <si>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</si>
  <si>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</si>
  <si>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</si>
  <si>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</si>
  <si>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</si>
  <si>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</si>
  <si>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</si>
  <si>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</si>
  <si>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</si>
  <si>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</si>
  <si>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</si>
  <si>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</si>
  <si>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</si>
  <si>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</si>
  <si>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</si>
  <si>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</si>
  <si>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</si>
  <si>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</si>
  <si>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</si>
  <si>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</si>
  <si>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</si>
  <si>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</si>
  <si>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</si>
  <si>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</si>
  <si>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</si>
  <si>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</si>
  <si>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</si>
  <si>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</si>
  <si>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</si>
  <si>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</si>
  <si>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</si>
  <si>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</si>
  <si>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</si>
  <si>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</si>
  <si>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</si>
  <si>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</si>
  <si>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</si>
  <si>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</si>
  <si>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</si>
  <si>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</si>
  <si>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</si>
  <si>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</si>
  <si>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</si>
  <si>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</si>
  <si>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</si>
  <si>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</si>
  <si>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</si>
  <si>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</si>
  <si>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</si>
  <si>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</si>
  <si>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</si>
  <si>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</si>
  <si>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</si>
  <si>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</si>
  <si>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</si>
  <si>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</si>
  <si>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</si>
  <si>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</si>
  <si>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</si>
  <si>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</si>
  <si>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</si>
  <si>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</si>
  <si>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</si>
  <si>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</si>
  <si>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</si>
  <si>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</si>
  <si>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</si>
  <si>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</si>
  <si>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</si>
  <si>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</si>
  <si>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</si>
  <si>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</si>
  <si>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</si>
  <si>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</si>
  <si>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</si>
  <si>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</si>
  <si>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</si>
  <si>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</si>
  <si>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</si>
  <si>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</si>
  <si>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</si>
  <si>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</si>
  <si>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</si>
  <si>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</si>
  <si>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</si>
  <si>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</si>
  <si>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</si>
  <si>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</si>
  <si>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</si>
  <si>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</si>
  <si>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</si>
  <si>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</si>
  <si>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</si>
  <si>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</si>
  <si>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</si>
  <si>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</si>
  <si>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</si>
  <si>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</si>
  <si>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</si>
  <si>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</si>
  <si>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</si>
  <si>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</si>
  <si>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</si>
  <si>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</si>
  <si>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</si>
  <si>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</si>
  <si>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</si>
  <si>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</si>
  <si>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</si>
  <si>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</si>
  <si>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</si>
  <si>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</si>
  <si>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</si>
  <si>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</si>
  <si>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</si>
  <si>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</si>
  <si>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</si>
  <si>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</si>
  <si>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</si>
  <si>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</si>
  <si>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</si>
  <si>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</si>
  <si>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</si>
  <si>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</si>
  <si>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</si>
  <si>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</si>
  <si>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</si>
  <si>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</si>
  <si>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</si>
  <si>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</si>
  <si>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</si>
  <si>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</si>
  <si>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</si>
  <si>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</si>
  <si>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</si>
  <si>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</si>
  <si>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</si>
  <si>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</si>
  <si>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</si>
  <si>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</si>
  <si>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</si>
  <si>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</si>
  <si>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</si>
  <si>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</si>
  <si>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</si>
  <si>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</si>
  <si>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</si>
  <si>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</si>
  <si>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</si>
  <si>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</si>
  <si>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</si>
  <si>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</si>
  <si>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</si>
  <si>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</si>
  <si>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</si>
  <si>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</si>
  <si>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</si>
  <si>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</si>
  <si>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</si>
  <si>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</si>
  <si>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</si>
  <si>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</si>
  <si>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</si>
  <si>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</si>
  <si>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</si>
  <si>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</si>
  <si>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</si>
  <si>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</si>
  <si>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</si>
  <si>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</si>
  <si>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</si>
  <si>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</si>
  <si>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</si>
  <si>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</si>
  <si>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</si>
  <si>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</si>
  <si>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</si>
  <si>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</si>
  <si>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</si>
  <si>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</si>
  <si>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</si>
  <si>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</si>
  <si>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</si>
  <si>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</si>
  <si>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</si>
  <si>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</si>
  <si>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</si>
  <si>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</si>
  <si>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</si>
  <si>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</si>
  <si>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</si>
  <si>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</si>
  <si>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</si>
  <si>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</si>
  <si>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</si>
  <si>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</si>
  <si>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</si>
  <si>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</si>
  <si>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</si>
  <si>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</si>
  <si>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</si>
  <si>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</si>
  <si>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</si>
  <si>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</si>
  <si>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</si>
  <si>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</si>
  <si>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</si>
  <si>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</si>
  <si>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</si>
  <si>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</si>
  <si>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</si>
  <si>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</si>
  <si>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</si>
  <si>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</si>
  <si>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</si>
  <si>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</si>
  <si>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</si>
  <si>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</si>
  <si>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</si>
  <si>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</si>
  <si>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</si>
  <si>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</si>
  <si>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</si>
  <si>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</si>
  <si>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</si>
  <si>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</si>
  <si>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</si>
  <si>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</si>
  <si>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</si>
  <si>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</si>
  <si>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</si>
  <si>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</si>
  <si>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</si>
  <si>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</si>
  <si>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</si>
  <si>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</si>
  <si>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</si>
  <si>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</si>
  <si>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</si>
  <si>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</si>
  <si>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</si>
  <si>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</si>
  <si>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</si>
  <si>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</si>
  <si>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</si>
  <si>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</si>
  <si>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</si>
  <si>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</si>
  <si>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</si>
  <si>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</si>
  <si>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</si>
  <si>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</si>
  <si>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</si>
  <si>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</si>
  <si>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</si>
  <si>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</si>
  <si>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</si>
  <si>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</si>
  <si>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</si>
  <si>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</si>
  <si>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</si>
  <si>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</si>
  <si>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</si>
  <si>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</si>
  <si>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</si>
  <si>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</si>
  <si>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</si>
  <si>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</si>
  <si>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</si>
  <si>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</si>
  <si>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</si>
  <si>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</si>
  <si>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</si>
  <si>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</si>
  <si>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</si>
  <si>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</si>
  <si>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</si>
  <si>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</si>
  <si>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</si>
  <si>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</si>
  <si>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</si>
  <si>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</si>
  <si>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</si>
  <si>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</si>
  <si>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</si>
  <si>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</si>
  <si>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</si>
  <si>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</si>
  <si>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</si>
  <si>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</si>
  <si>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</si>
  <si>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</si>
  <si>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</si>
  <si>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</si>
  <si>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</si>
  <si>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</si>
  <si>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</si>
  <si>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</si>
  <si>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</si>
  <si>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</si>
  <si>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</si>
  <si>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</si>
  <si>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</si>
  <si>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</si>
  <si>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</si>
  <si>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</si>
  <si>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</si>
  <si>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</si>
  <si>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</si>
  <si>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</si>
  <si>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</si>
  <si>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</si>
  <si>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</si>
  <si>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</si>
  <si>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</si>
  <si>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</si>
  <si>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</si>
  <si>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</si>
  <si>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</si>
  <si>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</si>
  <si>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</si>
  <si>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</si>
  <si>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</si>
  <si>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</si>
  <si>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</si>
  <si>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</si>
  <si>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</si>
  <si>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</si>
  <si>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</si>
  <si>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</si>
  <si>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</si>
  <si>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</si>
  <si>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</si>
  <si>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</si>
  <si>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</si>
  <si>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</si>
  <si>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</si>
  <si>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</si>
  <si>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</si>
  <si>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</si>
  <si>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</si>
  <si>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</si>
  <si>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</si>
  <si>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</si>
  <si>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</si>
  <si>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</si>
  <si>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</si>
  <si>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</si>
  <si>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</si>
  <si>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</si>
  <si>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</si>
  <si>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</si>
  <si>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</si>
  <si>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</si>
  <si>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</si>
  <si>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</si>
  <si>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</si>
  <si>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</si>
  <si>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</si>
  <si>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</si>
  <si>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</si>
  <si>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</si>
  <si>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</si>
  <si>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</si>
  <si>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</si>
  <si>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</si>
  <si>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</si>
  <si>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</si>
  <si>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</si>
  <si>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</si>
  <si>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</si>
  <si>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</si>
  <si>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</si>
  <si>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</si>
  <si>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</si>
  <si>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</si>
  <si>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</si>
  <si>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</si>
  <si>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</si>
  <si>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</si>
  <si>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</si>
  <si>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</si>
  <si>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</si>
  <si>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</si>
  <si>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</si>
  <si>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</si>
  <si>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</si>
  <si>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</si>
  <si>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</si>
  <si>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</si>
  <si>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</si>
  <si>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</si>
  <si>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</si>
  <si>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</si>
  <si>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</si>
  <si>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</si>
  <si>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</si>
  <si>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</si>
  <si>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</si>
  <si>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</si>
  <si>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</si>
  <si>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</si>
  <si>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</si>
  <si>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</si>
  <si>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</si>
  <si>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</si>
  <si>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</si>
  <si>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</si>
  <si>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</si>
  <si>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</si>
  <si>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</si>
  <si>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</si>
  <si>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</si>
  <si>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</si>
  <si>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</si>
  <si>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</si>
  <si>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</si>
  <si>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</si>
  <si>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</si>
  <si>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</si>
  <si>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</si>
  <si>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</si>
  <si>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</si>
  <si>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</si>
  <si>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</si>
  <si>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</si>
  <si>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</si>
  <si>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</si>
  <si>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</si>
  <si>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</si>
  <si>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</si>
  <si>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</si>
  <si>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</si>
  <si>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</si>
  <si>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</si>
  <si>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</si>
  <si>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</si>
  <si>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</si>
  <si>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</si>
  <si>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</si>
  <si>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</si>
  <si>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</si>
  <si>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</si>
  <si>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</si>
  <si>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</si>
  <si>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</si>
  <si>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</si>
  <si>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</si>
  <si>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</si>
  <si>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</si>
  <si>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</si>
  <si>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</si>
  <si>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</si>
  <si>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</si>
  <si>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</si>
  <si>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</si>
  <si>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</si>
  <si>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</si>
  <si>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</si>
  <si>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</si>
  <si>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</si>
  <si>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</si>
  <si>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</si>
  <si>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</si>
  <si>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</si>
  <si>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</si>
  <si>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</si>
  <si>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</si>
  <si>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</si>
  <si>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</si>
  <si>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</si>
  <si>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</si>
  <si>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</si>
  <si>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</si>
  <si>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</si>
  <si>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</si>
  <si>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</si>
  <si>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</si>
  <si>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</si>
  <si>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</si>
  <si>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</si>
  <si>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</si>
  <si>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</si>
  <si>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</si>
  <si>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</si>
  <si>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</si>
  <si>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</si>
  <si>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</si>
  <si>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</si>
  <si>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</si>
  <si>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</si>
  <si>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</si>
  <si>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</si>
  <si>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</si>
  <si>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</si>
  <si>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</si>
  <si>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</si>
  <si>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</si>
  <si>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</si>
  <si>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</si>
  <si>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</si>
  <si>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</si>
  <si>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</si>
  <si>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</si>
  <si>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</si>
  <si>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</si>
  <si>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</si>
  <si>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</si>
  <si>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</si>
  <si>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</si>
  <si>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</si>
  <si>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</si>
  <si>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</si>
  <si>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</si>
  <si>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</si>
  <si>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</si>
  <si>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</si>
  <si>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</si>
  <si>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</si>
  <si>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</si>
  <si>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</si>
  <si>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</si>
  <si>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</si>
  <si>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</si>
  <si>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</si>
  <si>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</si>
  <si>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</si>
  <si>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</si>
  <si>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</si>
  <si>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</si>
  <si>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</si>
  <si>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</si>
  <si>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</si>
  <si>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</si>
  <si>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</si>
  <si>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</si>
  <si>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</si>
  <si>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</si>
  <si>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</si>
  <si>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</si>
  <si>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</si>
  <si>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</si>
  <si>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</si>
  <si>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</si>
  <si>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</si>
  <si>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</si>
  <si>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</si>
  <si>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</si>
  <si>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</si>
  <si>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</si>
  <si>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</si>
  <si>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</si>
  <si>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</si>
  <si>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</si>
  <si>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</si>
  <si>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</si>
  <si>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</si>
  <si>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</si>
  <si>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</si>
  <si>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</si>
  <si>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</si>
  <si>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</si>
  <si>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</si>
  <si>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</si>
  <si>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</si>
  <si>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</si>
  <si>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</si>
  <si>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</si>
  <si>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</si>
  <si>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</si>
  <si>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</si>
  <si>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</si>
  <si>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</si>
  <si>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</si>
  <si>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</si>
  <si>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</si>
  <si>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</si>
  <si>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</si>
  <si>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</si>
  <si>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</si>
  <si>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</si>
  <si>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</si>
  <si>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</si>
  <si>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</si>
  <si>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</si>
  <si>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</si>
  <si>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</si>
  <si>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</si>
  <si>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</si>
  <si>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</si>
  <si>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</si>
  <si>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</si>
  <si>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</si>
  <si>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</si>
  <si>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</si>
  <si>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</si>
  <si>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</si>
  <si>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</si>
  <si>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</si>
  <si>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</si>
  <si>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</si>
  <si>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</si>
  <si>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</si>
  <si>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</si>
  <si>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</si>
  <si>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</si>
  <si>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</si>
  <si>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</si>
  <si>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</si>
  <si>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</si>
  <si>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</si>
  <si>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</si>
  <si>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</si>
  <si>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</si>
  <si>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</si>
  <si>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</si>
  <si>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</si>
  <si>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</si>
  <si>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</si>
  <si>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</si>
  <si>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</si>
  <si>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</si>
  <si>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</si>
  <si>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</si>
  <si>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</si>
  <si>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</si>
  <si>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</si>
  <si>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</si>
  <si>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</si>
  <si>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</si>
  <si>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</si>
  <si>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</si>
  <si>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</si>
  <si>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</si>
  <si>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</si>
  <si>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</si>
  <si>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</si>
  <si>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</si>
  <si>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</si>
  <si>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</si>
  <si>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</si>
  <si>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</si>
  <si>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</si>
  <si>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</si>
  <si>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</si>
  <si>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</si>
  <si>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</si>
  <si>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</si>
  <si>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</si>
  <si>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</si>
  <si>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</si>
  <si>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</si>
  <si>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</si>
  <si>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</si>
  <si>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</si>
  <si>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</si>
  <si>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</si>
  <si>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</si>
  <si>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</si>
  <si>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</si>
  <si>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</si>
  <si>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</si>
  <si>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</si>
  <si>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</si>
  <si>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</si>
  <si>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</si>
  <si>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</si>
  <si>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</si>
  <si>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</si>
  <si>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</si>
  <si>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</si>
  <si>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</si>
  <si>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</si>
  <si>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</si>
  <si>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</si>
  <si>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</si>
  <si>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</si>
  <si>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</si>
  <si>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</si>
  <si>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</si>
  <si>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</si>
  <si>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</si>
  <si>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</si>
  <si>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</si>
  <si>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</si>
  <si>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</si>
  <si>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</si>
  <si>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</si>
  <si>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</si>
  <si>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</si>
  <si>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</si>
  <si>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</si>
  <si>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</si>
  <si>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</si>
  <si>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</si>
  <si>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</si>
  <si>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</si>
  <si>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</si>
  <si>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</si>
  <si>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</si>
  <si>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</si>
  <si>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</si>
  <si>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</si>
  <si>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</si>
  <si>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</si>
  <si>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</si>
  <si>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</si>
  <si>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</si>
  <si>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</si>
  <si>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</si>
  <si>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</si>
  <si>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</si>
  <si>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</si>
  <si>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</si>
  <si>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</si>
  <si>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</si>
  <si>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</si>
  <si>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</si>
  <si>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</si>
  <si>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</si>
  <si>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</si>
  <si>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</si>
  <si>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</si>
  <si>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</si>
  <si>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</si>
  <si>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</si>
  <si>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</si>
  <si>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</si>
  <si>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</si>
  <si>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</si>
  <si>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</si>
  <si>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</si>
  <si>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</si>
  <si>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</si>
  <si>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</si>
  <si>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</si>
  <si>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</si>
  <si>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</si>
  <si>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</si>
  <si>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</si>
  <si>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</si>
  <si>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</si>
  <si>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</si>
  <si>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</si>
  <si>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</si>
  <si>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</si>
  <si>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</si>
  <si>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</si>
  <si>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</si>
  <si>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</si>
  <si>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</si>
  <si>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</si>
  <si>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</si>
  <si>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</si>
  <si>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</si>
  <si>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</si>
  <si>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</si>
  <si>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</si>
  <si>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</si>
  <si>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</si>
  <si>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</si>
  <si>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</si>
  <si>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</si>
  <si>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</si>
  <si>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</si>
  <si>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</si>
  <si>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</si>
  <si>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</si>
  <si>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</si>
  <si>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</si>
  <si>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</si>
  <si>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</si>
  <si>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</si>
  <si>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</si>
  <si>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</si>
  <si>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</si>
  <si>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</si>
  <si>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</si>
  <si>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</si>
  <si>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</si>
  <si>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</si>
  <si>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</si>
  <si>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</si>
  <si>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</si>
  <si>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</si>
  <si>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</si>
  <si>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</si>
  <si>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</si>
  <si>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</si>
  <si>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</si>
  <si>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</si>
  <si>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</si>
  <si>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</si>
  <si>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</si>
  <si>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</si>
  <si>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</si>
  <si>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</si>
  <si>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</si>
  <si>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</si>
  <si>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</si>
  <si>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</si>
  <si>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</si>
  <si>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</si>
  <si>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</si>
  <si>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</si>
  <si>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</si>
  <si>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</si>
  <si>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</si>
  <si>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</si>
  <si>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</si>
  <si>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</si>
  <si>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</si>
  <si>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</si>
  <si>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</si>
  <si>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</si>
  <si>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</si>
  <si>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</si>
  <si>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</si>
  <si>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</si>
  <si>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</si>
  <si>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</si>
  <si>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</si>
  <si>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</si>
  <si>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</si>
  <si>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</si>
  <si>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</si>
  <si>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</si>
  <si>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</si>
  <si>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</si>
  <si>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</si>
  <si>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</si>
  <si>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</si>
  <si>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</si>
  <si>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</si>
  <si>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</si>
  <si>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</si>
  <si>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</si>
  <si>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</si>
  <si>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</si>
  <si>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</si>
  <si>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</si>
  <si>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</si>
  <si>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</si>
  <si>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</si>
  <si>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</si>
  <si>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</si>
  <si>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</si>
  <si>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</si>
  <si>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</si>
  <si>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</si>
  <si>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</si>
  <si>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</si>
  <si>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</si>
  <si>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</si>
  <si>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</si>
  <si>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</si>
  <si>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</si>
  <si>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</si>
  <si>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</si>
  <si>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</si>
  <si>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</si>
  <si>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</si>
  <si>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</si>
  <si>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</si>
  <si>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</si>
  <si>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</si>
  <si>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</si>
  <si>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</si>
  <si>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</si>
  <si>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</si>
  <si>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</si>
  <si>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</si>
  <si>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</si>
  <si>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</si>
  <si>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</si>
  <si>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</si>
  <si>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</si>
  <si>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</si>
  <si>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</si>
  <si>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</si>
  <si>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</si>
  <si>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</si>
  <si>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</si>
  <si>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</si>
  <si>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</si>
  <si>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</si>
  <si>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</si>
  <si>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</si>
  <si>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</si>
  <si>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</si>
  <si>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</si>
  <si>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</si>
  <si>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</si>
  <si>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</si>
  <si>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</si>
  <si>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</si>
  <si>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</si>
  <si>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</si>
  <si>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</si>
  <si>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</si>
  <si>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</si>
  <si>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</si>
  <si>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</si>
  <si>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</si>
  <si>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</si>
  <si>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</si>
  <si>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</si>
  <si>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</si>
  <si>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</si>
  <si>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</si>
  <si>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</si>
  <si>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</si>
  <si>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</si>
  <si>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</si>
  <si>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</si>
  <si>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</si>
  <si>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</si>
  <si>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</si>
  <si>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</si>
  <si>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</si>
  <si>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</si>
  <si>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</si>
  <si>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</si>
  <si>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</si>
  <si>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</si>
  <si>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</si>
  <si>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</si>
  <si>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</si>
  <si>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</si>
  <si>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</si>
  <si>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</si>
  <si>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</si>
  <si>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</si>
  <si>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</si>
  <si>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</si>
  <si>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</si>
  <si>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</si>
  <si>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</si>
  <si>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</si>
  <si>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</si>
  <si>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</si>
  <si>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</si>
  <si>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</si>
  <si>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</si>
  <si>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</si>
  <si>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</si>
  <si>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</si>
  <si>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</si>
  <si>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</si>
  <si>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</si>
  <si>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</si>
  <si>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</si>
  <si>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</si>
  <si>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</si>
  <si>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</si>
  <si>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</si>
  <si>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</si>
  <si>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</si>
  <si>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</si>
  <si>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</si>
  <si>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</si>
  <si>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</si>
  <si>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</si>
  <si>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</si>
  <si>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</si>
  <si>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</si>
  <si>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</si>
  <si>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</si>
  <si>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</si>
  <si>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</si>
  <si>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</si>
  <si>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</si>
  <si>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</si>
  <si>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</si>
  <si>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</si>
  <si>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</si>
  <si>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</si>
  <si>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</si>
  <si>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</si>
  <si>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</si>
  <si>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</si>
  <si>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</si>
  <si>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</si>
  <si>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</si>
  <si>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</si>
  <si>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</si>
  <si>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</si>
  <si>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</si>
  <si>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</si>
  <si>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</si>
  <si>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</si>
  <si>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</si>
  <si>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</si>
  <si>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</si>
  <si>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</si>
  <si>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</si>
  <si>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</si>
  <si>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</si>
  <si>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</si>
  <si>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</si>
  <si>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</si>
  <si>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</si>
  <si>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</si>
  <si>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</si>
  <si>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</si>
  <si>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</si>
  <si>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</si>
  <si>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</si>
  <si>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</si>
  <si>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</si>
  <si>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</si>
  <si>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</si>
  <si>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</si>
  <si>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</si>
  <si>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</si>
  <si>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</si>
  <si>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</si>
  <si>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</si>
  <si>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</si>
  <si>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</si>
  <si>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</si>
  <si>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</si>
  <si>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</si>
  <si>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</si>
  <si>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</si>
  <si>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</si>
  <si>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</si>
  <si>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</si>
  <si>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</si>
  <si>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</si>
  <si>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</si>
  <si>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</si>
  <si>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</si>
  <si>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</si>
  <si>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</si>
  <si>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</si>
  <si>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</si>
  <si>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</si>
  <si>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</si>
  <si>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</si>
  <si>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</si>
  <si>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</si>
  <si>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</si>
  <si>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</si>
  <si>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</si>
  <si>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</si>
  <si>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</si>
  <si>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</si>
  <si>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</si>
  <si>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</si>
  <si>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</si>
  <si>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</si>
  <si>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</si>
  <si>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</si>
  <si>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</si>
  <si>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</si>
  <si>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</si>
  <si>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</si>
  <si>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</si>
  <si>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</si>
  <si>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</si>
  <si>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</si>
  <si>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</si>
  <si>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</si>
  <si>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</si>
  <si>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</si>
  <si>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</si>
  <si>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</si>
  <si>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</si>
  <si>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</si>
  <si>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</si>
  <si>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</si>
  <si>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</si>
  <si>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</si>
  <si>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</si>
  <si>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</si>
  <si>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</si>
  <si>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</si>
  <si>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</si>
  <si>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</si>
  <si>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</si>
  <si>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</si>
  <si>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</si>
  <si>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</si>
  <si>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</si>
  <si>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</si>
  <si>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</si>
  <si>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</si>
  <si>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</si>
  <si>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</si>
  <si>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</si>
  <si>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</si>
  <si>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</si>
  <si>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</si>
  <si>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</si>
  <si>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</si>
  <si>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</si>
  <si>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</si>
  <si>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</si>
  <si>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</si>
  <si>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</si>
  <si>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</si>
  <si>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</si>
  <si>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</si>
  <si>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</si>
  <si>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</si>
  <si>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</si>
  <si>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</si>
  <si>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</si>
  <si>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</si>
  <si>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</si>
  <si>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</si>
  <si>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</si>
  <si>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</si>
  <si>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</si>
  <si>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</si>
  <si>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</si>
  <si>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</si>
  <si>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</si>
  <si>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</si>
  <si>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</si>
  <si>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</si>
  <si>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</si>
  <si>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</si>
  <si>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</si>
  <si>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</si>
  <si>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</si>
  <si>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</si>
  <si>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</si>
  <si>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</si>
  <si>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</si>
  <si>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</si>
  <si>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</si>
  <si>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</si>
  <si>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</si>
  <si>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</si>
  <si>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</si>
  <si>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</si>
  <si>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</si>
  <si>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</si>
  <si>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</si>
  <si>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</si>
  <si>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</si>
  <si>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</si>
  <si>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</si>
  <si>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</si>
  <si>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</si>
  <si>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</si>
  <si>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</si>
  <si>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</si>
  <si>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</si>
  <si>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</si>
  <si>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</si>
  <si>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</si>
  <si>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</si>
  <si>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</si>
  <si>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</si>
  <si>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</si>
  <si>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</si>
  <si>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</si>
  <si>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</si>
  <si>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</si>
  <si>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</si>
  <si>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</si>
  <si>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</si>
  <si>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</si>
  <si>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</si>
  <si>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</si>
  <si>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</si>
  <si>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</si>
  <si>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</si>
  <si>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</si>
  <si>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</si>
  <si>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</si>
  <si>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</si>
  <si>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</si>
  <si>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</si>
  <si>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</si>
  <si>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</si>
  <si>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</si>
  <si>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</si>
  <si>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</si>
  <si>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</si>
  <si>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</si>
  <si>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</si>
  <si>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</si>
  <si>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</si>
  <si>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</si>
  <si>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</si>
  <si>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</si>
  <si>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</si>
  <si>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</si>
  <si>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</si>
  <si>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</si>
  <si>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</si>
  <si>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</si>
  <si>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</si>
  <si>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</si>
  <si>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</si>
  <si>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</si>
  <si>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</si>
  <si>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</si>
  <si>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</si>
  <si>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</si>
  <si>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</si>
  <si>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</si>
  <si>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</si>
  <si>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</si>
  <si>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</si>
  <si>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</si>
  <si>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</si>
  <si>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</si>
  <si>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</si>
  <si>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</si>
  <si>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</si>
  <si>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</si>
  <si>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</si>
  <si>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</si>
  <si>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</si>
  <si>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</si>
  <si>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</si>
  <si>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</si>
  <si>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</si>
  <si>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</si>
  <si>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</si>
  <si>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</si>
  <si>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</si>
  <si>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</si>
  <si>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</si>
  <si>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</si>
  <si>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</si>
  <si>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</si>
  <si>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</si>
  <si>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</si>
  <si>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</si>
  <si>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</si>
  <si>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</si>
  <si>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</si>
  <si>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</si>
  <si>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</si>
  <si>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</si>
  <si>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</si>
  <si>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</si>
  <si>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</si>
  <si>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</si>
  <si>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</si>
  <si>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</si>
  <si>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</si>
  <si>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</si>
  <si>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</si>
  <si>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</si>
  <si>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</si>
  <si>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</si>
  <si>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</si>
  <si>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</si>
  <si>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</si>
  <si>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</si>
  <si>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</si>
  <si>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</si>
  <si>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</si>
  <si>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</si>
  <si>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</si>
  <si>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</si>
  <si>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</si>
  <si>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</si>
  <si>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</si>
  <si>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</si>
  <si>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</si>
  <si>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</si>
  <si>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</si>
  <si>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</si>
  <si>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</si>
  <si>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</si>
  <si>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</si>
  <si>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</si>
  <si>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</si>
  <si>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</si>
  <si>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</si>
  <si>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</si>
  <si>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</si>
  <si>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</si>
  <si>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</si>
  <si>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</si>
  <si>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</si>
  <si>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</si>
  <si>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</si>
  <si>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</si>
  <si>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</si>
  <si>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</si>
  <si>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</si>
  <si>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</si>
  <si>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</si>
  <si>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</si>
  <si>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</si>
  <si>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</si>
  <si>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</si>
  <si>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</si>
  <si>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</si>
  <si>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</si>
  <si>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</si>
  <si>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</si>
  <si>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</si>
  <si>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</si>
  <si>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</si>
  <si>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</si>
  <si>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</si>
  <si>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</si>
  <si>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</si>
  <si>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</si>
  <si>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</si>
  <si>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</si>
  <si>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</si>
  <si>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</si>
  <si>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</si>
  <si>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</si>
  <si>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</si>
  <si>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</si>
  <si>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</si>
  <si>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</si>
  <si>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</si>
  <si>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</si>
  <si>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</si>
  <si>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</si>
  <si>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</si>
  <si>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</si>
  <si>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</si>
  <si>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</si>
  <si>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</si>
  <si>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</si>
  <si>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</si>
  <si>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</si>
  <si>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</si>
  <si>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</si>
  <si>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</si>
  <si>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</si>
  <si>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</si>
  <si>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</si>
  <si>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</si>
  <si>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</si>
  <si>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</si>
  <si>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</si>
  <si>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</si>
  <si>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</si>
  <si>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</si>
  <si>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</si>
  <si>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</si>
  <si>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</si>
  <si>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</si>
  <si>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</si>
  <si>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</si>
  <si>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</si>
  <si>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</si>
  <si>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</si>
  <si>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</si>
  <si>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</si>
  <si>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</si>
  <si>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</si>
  <si>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</si>
  <si>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</si>
  <si>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</si>
  <si>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</si>
  <si>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</si>
  <si>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</si>
  <si>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</si>
  <si>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</si>
  <si>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</si>
  <si>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</si>
  <si>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</si>
  <si>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</si>
  <si>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</si>
  <si>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</si>
  <si>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</si>
  <si>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</si>
  <si>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</si>
  <si>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</si>
  <si>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</si>
  <si>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</si>
  <si>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</si>
  <si>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</si>
  <si>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</si>
  <si>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</si>
  <si>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</si>
  <si>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</si>
  <si>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</si>
  <si>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</si>
  <si>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</si>
  <si>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</si>
  <si>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</si>
  <si>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</si>
  <si>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</si>
  <si>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</si>
  <si>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</si>
  <si>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</si>
  <si>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</si>
  <si>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</si>
  <si>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</si>
  <si>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</si>
  <si>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</si>
  <si>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</si>
  <si>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</si>
  <si>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</si>
  <si>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</si>
  <si>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</si>
  <si>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</si>
  <si>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</si>
  <si>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</si>
  <si>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</si>
  <si>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</si>
  <si>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</si>
  <si>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</si>
  <si>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</si>
  <si>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</si>
  <si>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</si>
  <si>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</si>
  <si>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</si>
  <si>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</si>
  <si>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</si>
  <si>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</si>
  <si>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</si>
  <si>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</si>
  <si>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</si>
  <si>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</si>
  <si>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</si>
  <si>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</si>
  <si>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</si>
  <si>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</si>
  <si>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</si>
  <si>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</si>
  <si>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</si>
  <si>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</si>
  <si>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</si>
  <si>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</si>
  <si>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</si>
  <si>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</si>
  <si>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</si>
  <si>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</si>
  <si>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</si>
  <si>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</si>
  <si>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</si>
  <si>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</si>
  <si>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</si>
  <si>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</si>
  <si>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</si>
  <si>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</si>
  <si>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</si>
  <si>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</si>
  <si>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</si>
  <si>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</si>
  <si>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</si>
  <si>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</si>
  <si>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</si>
  <si>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</si>
  <si>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</si>
  <si>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</si>
  <si>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</si>
  <si>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</si>
  <si>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</si>
  <si>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</si>
  <si>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</si>
  <si>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</si>
  <si>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</si>
  <si>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</si>
  <si>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</si>
  <si>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</si>
  <si>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</si>
  <si>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</si>
  <si>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</si>
  <si>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</si>
  <si>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</si>
  <si>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</si>
  <si>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</si>
  <si>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</si>
  <si>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</si>
  <si>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</si>
  <si>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</si>
  <si>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</si>
  <si>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</si>
  <si>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</si>
  <si>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</si>
  <si>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</si>
  <si>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</si>
  <si>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</si>
  <si>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</si>
  <si>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</si>
  <si>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</si>
  <si>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</si>
  <si>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</si>
  <si>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</si>
  <si>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</si>
  <si>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</si>
  <si>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</si>
  <si>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</si>
  <si>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</si>
  <si>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</si>
  <si>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</si>
  <si>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</si>
  <si>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</si>
  <si>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</si>
  <si>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</si>
  <si>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</si>
  <si>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</si>
  <si>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</si>
  <si>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</si>
  <si>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</si>
  <si>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</si>
  <si>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</si>
  <si>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</si>
  <si>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</si>
  <si>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</si>
  <si>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</si>
  <si>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</si>
  <si>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</si>
  <si>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</si>
  <si>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</si>
  <si>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</si>
  <si>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</si>
  <si>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</si>
  <si>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</si>
  <si>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</si>
  <si>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</si>
  <si>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</si>
  <si>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</si>
  <si>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</si>
  <si>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</si>
  <si>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</si>
  <si>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</si>
  <si>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</si>
  <si>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</si>
  <si>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</si>
  <si>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</si>
  <si>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</si>
  <si>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</si>
  <si>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</si>
  <si>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</si>
  <si>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</si>
  <si>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</si>
  <si>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</si>
  <si>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</si>
  <si>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</si>
  <si>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</si>
  <si>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</si>
  <si>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</si>
  <si>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</si>
  <si>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</si>
  <si>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</si>
  <si>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</si>
  <si>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</si>
  <si>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</si>
  <si>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</si>
  <si>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</si>
  <si>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</si>
  <si>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</si>
  <si>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</si>
  <si>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</si>
  <si>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</si>
  <si>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</si>
  <si>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</si>
  <si>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</si>
  <si>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</si>
  <si>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</si>
  <si>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</si>
  <si>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</si>
  <si>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</si>
  <si>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</si>
  <si>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</si>
  <si>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</si>
  <si>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</si>
  <si>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</si>
  <si>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</si>
  <si>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</si>
  <si>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</si>
  <si>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</si>
  <si>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</si>
  <si>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</si>
  <si>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</si>
  <si>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</si>
  <si>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</si>
  <si>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</si>
  <si>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</si>
  <si>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</si>
  <si>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</si>
  <si>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</si>
  <si>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</si>
  <si>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</si>
  <si>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</si>
  <si>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</si>
  <si>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</si>
  <si>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</si>
  <si>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</si>
  <si>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</si>
  <si>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</si>
  <si>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</si>
  <si>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</si>
  <si>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</si>
  <si>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</si>
  <si>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</si>
  <si>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</si>
  <si>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</si>
  <si>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</si>
  <si>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</si>
  <si>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</si>
  <si>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</si>
  <si>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</si>
  <si>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</si>
  <si>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</si>
  <si>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</si>
  <si>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</si>
  <si>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</si>
  <si>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</si>
  <si>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</si>
  <si>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</si>
  <si>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</si>
  <si>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</si>
  <si>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</si>
  <si>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</si>
  <si>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</si>
  <si>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</si>
  <si>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</si>
  <si>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</si>
  <si>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</si>
  <si>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</si>
  <si>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</si>
  <si>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</si>
  <si>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</si>
  <si>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</si>
  <si>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</si>
  <si>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</si>
  <si>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</si>
  <si>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</si>
  <si>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</si>
  <si>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</si>
  <si>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</si>
  <si>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</si>
  <si>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</si>
  <si>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</si>
  <si>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</si>
  <si>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</si>
  <si>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</si>
  <si>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</si>
  <si>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</si>
  <si>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</si>
  <si>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</si>
  <si>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</si>
  <si>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</si>
  <si>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</si>
  <si>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</si>
  <si>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</si>
  <si>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</si>
  <si>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</si>
  <si>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</si>
  <si>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</si>
  <si>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</si>
  <si>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</si>
  <si>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</si>
  <si>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</si>
  <si>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</si>
  <si>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</si>
  <si>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</si>
  <si>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</si>
  <si>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</si>
  <si>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</si>
  <si>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</si>
  <si>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</si>
  <si>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</si>
  <si>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</si>
  <si>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</si>
  <si>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</si>
  <si>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</si>
  <si>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</si>
  <si>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</si>
  <si>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</si>
  <si>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</si>
  <si>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</si>
  <si>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</si>
  <si>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</si>
  <si>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</si>
  <si>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</si>
  <si>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</si>
  <si>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</si>
  <si>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</si>
  <si>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</si>
  <si>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</si>
  <si>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</si>
  <si>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</si>
  <si>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</si>
  <si>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</si>
  <si>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</si>
  <si>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</si>
  <si>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</si>
  <si>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</si>
  <si>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</si>
  <si>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</si>
  <si>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</si>
  <si>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</si>
  <si>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</si>
  <si>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</si>
  <si>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</si>
  <si>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</si>
  <si>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</si>
  <si>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</si>
  <si>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</si>
  <si>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</si>
  <si>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</si>
  <si>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</si>
  <si>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</si>
  <si>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</si>
  <si>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</si>
  <si>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</si>
  <si>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</si>
  <si>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</si>
  <si>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</si>
  <si>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</si>
  <si>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</si>
  <si>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</si>
  <si>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</si>
  <si>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</si>
  <si>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</si>
  <si>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</si>
  <si>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</si>
  <si>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</si>
  <si>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</si>
  <si>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</si>
  <si>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</si>
  <si>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</si>
  <si>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</si>
  <si>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</si>
  <si>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</si>
  <si>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</si>
  <si>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</si>
  <si>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</si>
  <si>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</si>
  <si>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</si>
  <si>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</si>
  <si>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</si>
  <si>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</si>
  <si>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</si>
  <si>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</si>
  <si>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</si>
  <si>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</si>
  <si>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</si>
  <si>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</si>
  <si>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</si>
  <si>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</si>
  <si>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</si>
  <si>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</si>
  <si>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</si>
  <si>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</si>
  <si>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</si>
  <si>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</si>
  <si>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</si>
  <si>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</si>
  <si>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</si>
  <si>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</si>
  <si>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</si>
  <si>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</si>
  <si>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</si>
  <si>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</si>
  <si>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</si>
  <si>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</si>
  <si>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</si>
  <si>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</si>
  <si>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</si>
  <si>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</si>
  <si>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</si>
  <si>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</si>
  <si>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</si>
  <si>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</si>
  <si>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</si>
  <si>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</si>
  <si>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</si>
  <si>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</si>
  <si>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</si>
  <si>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</si>
  <si>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</si>
  <si>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</si>
  <si>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</si>
  <si>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</si>
  <si>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</si>
  <si>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</si>
  <si>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</si>
  <si>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</si>
  <si>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</si>
  <si>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</si>
  <si>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</si>
  <si>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</si>
  <si>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</si>
  <si>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</si>
  <si>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</si>
  <si>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</si>
  <si>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</si>
  <si>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</si>
  <si>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</si>
  <si>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</si>
  <si>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</si>
  <si>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</si>
  <si>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</si>
  <si>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</si>
  <si>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</si>
  <si>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</si>
  <si>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</si>
  <si>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</si>
  <si>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</si>
  <si>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</si>
  <si>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</si>
  <si>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</si>
  <si>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</si>
  <si>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</si>
  <si>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</si>
  <si>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</si>
  <si>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</si>
  <si>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</si>
  <si>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</si>
  <si>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</si>
  <si>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</si>
  <si>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</si>
  <si>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</si>
  <si>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</si>
  <si>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</si>
  <si>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</si>
  <si>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</si>
  <si>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</si>
  <si>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</si>
  <si>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</si>
  <si>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</si>
  <si>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</si>
  <si>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</si>
  <si>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</si>
  <si>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</si>
  <si>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</si>
  <si>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</si>
  <si>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</si>
  <si>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</si>
  <si>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</si>
  <si>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</si>
  <si>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</si>
  <si>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</si>
  <si>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</si>
  <si>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</si>
  <si>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</si>
  <si>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</si>
  <si>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</si>
  <si>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</si>
  <si>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</si>
  <si>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</si>
  <si>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</si>
  <si>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</si>
  <si>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</si>
  <si>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</si>
  <si>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</si>
  <si>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</si>
  <si>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</si>
  <si>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</si>
  <si>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</si>
  <si>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</si>
  <si>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</si>
  <si>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</si>
  <si>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</si>
  <si>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</si>
  <si>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</si>
  <si>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</si>
  <si>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</si>
  <si>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</si>
  <si>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</si>
  <si>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</si>
  <si>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</si>
  <si>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</si>
  <si>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</si>
  <si>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</si>
  <si>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</si>
  <si>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</si>
  <si>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</si>
  <si>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</si>
  <si>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</si>
  <si>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</si>
  <si>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</si>
  <si>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</si>
  <si>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</si>
  <si>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</si>
  <si>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</si>
  <si>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</si>
  <si>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</si>
  <si>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</si>
  <si>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</si>
  <si>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</si>
  <si>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</si>
  <si>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</si>
  <si>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</si>
  <si>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</si>
  <si>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</si>
  <si>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</si>
  <si>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</si>
  <si>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</si>
  <si>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</si>
  <si>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</si>
  <si>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</si>
  <si>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</si>
  <si>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</si>
  <si>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</si>
  <si>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</si>
  <si>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</si>
  <si>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</si>
  <si>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</si>
  <si>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</si>
  <si>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</si>
  <si>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</si>
  <si>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</si>
  <si>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</si>
  <si>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</si>
  <si>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</si>
  <si>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</si>
  <si>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</si>
  <si>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</si>
  <si>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</si>
  <si>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</si>
  <si>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</si>
  <si>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</si>
  <si>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</si>
  <si>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</si>
  <si>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</si>
  <si>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</si>
  <si>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</si>
  <si>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</si>
  <si>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</si>
  <si>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</si>
  <si>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</si>
  <si>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</si>
  <si>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</si>
  <si>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</si>
  <si>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</si>
  <si>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</si>
  <si>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</si>
  <si>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</si>
  <si>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</si>
  <si>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</si>
  <si>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</si>
  <si>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</si>
  <si>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</si>
  <si>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</si>
  <si>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</si>
  <si>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</si>
  <si>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</si>
  <si>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</si>
  <si>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</si>
  <si>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</si>
  <si>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</si>
  <si>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</si>
  <si>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</si>
  <si>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</si>
  <si>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</si>
  <si>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</si>
  <si>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</si>
  <si>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</si>
  <si>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</si>
  <si>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</si>
  <si>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</si>
  <si>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</si>
  <si>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</si>
  <si>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</si>
  <si>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</si>
  <si>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</si>
  <si>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</si>
  <si>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</si>
  <si>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</si>
  <si>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</si>
  <si>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</si>
  <si>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</si>
  <si>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</si>
  <si>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</si>
  <si>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</si>
  <si>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</si>
  <si>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</si>
  <si>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</si>
  <si>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</si>
  <si>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</si>
  <si>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</si>
  <si>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</si>
  <si>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</si>
  <si>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</si>
  <si>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</si>
  <si>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</si>
  <si>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</si>
  <si>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</si>
  <si>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</si>
  <si>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</si>
  <si>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</si>
  <si>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</si>
  <si>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</si>
  <si>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</si>
  <si>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</si>
  <si>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</si>
  <si>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</si>
  <si>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</si>
  <si>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</si>
  <si>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</si>
  <si>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</si>
  <si>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</si>
  <si>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</si>
  <si>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</si>
  <si>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</si>
  <si>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</si>
  <si>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</si>
  <si>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</si>
  <si>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</si>
  <si>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</si>
  <si>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</si>
  <si>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</si>
  <si>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</si>
  <si>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</si>
  <si>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</si>
  <si>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</si>
  <si>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</si>
  <si>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</si>
  <si>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</si>
  <si>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</si>
  <si>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</si>
  <si>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</si>
  <si>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</si>
  <si>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</si>
  <si>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</si>
  <si>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</si>
  <si>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</si>
  <si>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</si>
  <si>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</si>
  <si>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</si>
  <si>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</si>
  <si>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</si>
  <si>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</si>
  <si>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</si>
  <si>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</si>
  <si>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</si>
  <si>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</si>
  <si>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</si>
  <si>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</si>
  <si>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</si>
  <si>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</si>
  <si>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</si>
  <si>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</si>
  <si>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</si>
  <si>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</si>
  <si>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</si>
  <si>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</si>
  <si>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</si>
  <si>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</si>
  <si>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</si>
  <si>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</si>
  <si>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</si>
  <si>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</si>
  <si>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</si>
  <si>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</si>
  <si>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</si>
  <si>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</si>
  <si>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</si>
  <si>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</si>
  <si>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</si>
  <si>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</si>
  <si>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</si>
  <si>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</si>
  <si>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</si>
  <si>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</si>
  <si>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</si>
  <si>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</si>
  <si>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</si>
  <si>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</si>
  <si>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</si>
  <si>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</si>
  <si>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</si>
  <si>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</si>
  <si>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</si>
  <si>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</si>
  <si>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</si>
  <si>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</si>
  <si>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</si>
  <si>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</si>
  <si>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</si>
  <si>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</si>
  <si>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</si>
  <si>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</si>
  <si>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</si>
  <si>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</si>
  <si>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</si>
  <si>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</si>
  <si>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</si>
  <si>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</si>
  <si>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</si>
  <si>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</si>
  <si>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</si>
  <si>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</si>
  <si>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</si>
  <si>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</si>
  <si>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</si>
  <si>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</si>
  <si>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</si>
  <si>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</si>
  <si>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</si>
  <si>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</si>
  <si>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</si>
  <si>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</si>
  <si>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</si>
  <si>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</si>
  <si>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</si>
  <si>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</si>
  <si>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</si>
  <si>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</si>
  <si>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</si>
  <si>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</si>
  <si>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</si>
  <si>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</si>
  <si>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</si>
  <si>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</si>
  <si>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</si>
  <si>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</si>
  <si>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</si>
  <si>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</si>
  <si>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</si>
  <si>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</si>
  <si>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</si>
  <si>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</si>
  <si>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</si>
  <si>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</si>
  <si>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</si>
  <si>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</si>
  <si>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</si>
  <si>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</si>
  <si>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</si>
  <si>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</si>
  <si>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</si>
  <si>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</si>
  <si>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</si>
  <si>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</si>
  <si>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</si>
  <si>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</si>
  <si>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</si>
  <si>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</si>
  <si>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</si>
  <si>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</si>
  <si>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</si>
  <si>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</si>
  <si>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</si>
  <si>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</si>
  <si>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</si>
  <si>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</si>
  <si>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</si>
  <si>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</si>
  <si>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</si>
  <si>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</si>
  <si>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</si>
  <si>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</si>
  <si>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</si>
  <si>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</si>
  <si>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</si>
  <si>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</si>
  <si>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</si>
  <si>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</si>
  <si>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</si>
  <si>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</si>
  <si>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</si>
  <si>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</si>
  <si>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</si>
  <si>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</si>
  <si>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</si>
  <si>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</si>
  <si>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</si>
  <si>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</si>
  <si>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</si>
  <si>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</si>
  <si>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</si>
  <si>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</si>
  <si>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</si>
  <si>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</si>
  <si>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</si>
  <si>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</si>
  <si>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</si>
  <si>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</si>
  <si>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</si>
  <si>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</si>
  <si>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</si>
  <si>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</si>
  <si>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</si>
  <si>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</si>
  <si>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</si>
  <si>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</si>
  <si>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</si>
  <si>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</si>
  <si>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</si>
  <si>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</si>
  <si>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</si>
  <si>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</si>
  <si>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</si>
  <si>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</si>
  <si>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</si>
  <si>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</si>
  <si>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</si>
  <si>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</si>
  <si>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</si>
  <si>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</si>
  <si>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</si>
  <si>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</si>
  <si>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</si>
  <si>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</si>
  <si>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</si>
  <si>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</si>
  <si>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</si>
  <si>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</si>
  <si>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</si>
  <si>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</si>
  <si>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</si>
  <si>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</si>
  <si>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</si>
  <si>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</si>
  <si>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</si>
  <si>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</si>
  <si>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</si>
  <si>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</si>
  <si>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</si>
  <si>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</si>
  <si>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</si>
  <si>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</si>
  <si>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</si>
  <si>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</si>
  <si>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</si>
  <si>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</si>
  <si>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</si>
  <si>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</si>
  <si>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</si>
  <si>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</si>
  <si>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</si>
  <si>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</si>
  <si>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</si>
  <si>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</si>
  <si>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</si>
  <si>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</si>
  <si>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</si>
  <si>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</si>
  <si>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</si>
  <si>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</si>
  <si>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</si>
  <si>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</si>
  <si>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</si>
  <si>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</si>
  <si>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</si>
  <si>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</si>
  <si>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</si>
  <si>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</si>
  <si>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</si>
  <si>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</si>
  <si>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</si>
  <si>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</si>
  <si>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</si>
  <si>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</si>
  <si>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</si>
  <si>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</si>
  <si>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</si>
  <si>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</si>
  <si>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</si>
  <si>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</si>
  <si>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</si>
  <si>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</si>
  <si>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</si>
  <si>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</si>
  <si>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</si>
  <si>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</si>
  <si>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</si>
  <si>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</si>
  <si>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</si>
  <si>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</si>
  <si>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</si>
  <si>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</si>
  <si>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</si>
  <si>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</si>
  <si>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</si>
  <si>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</si>
  <si>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</si>
  <si>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</si>
  <si>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</si>
  <si>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</si>
  <si>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</si>
  <si>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</si>
  <si>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</si>
  <si>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</si>
  <si>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</si>
  <si>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</si>
  <si>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</si>
  <si>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</si>
  <si>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</si>
  <si>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</si>
  <si>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</si>
  <si>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</si>
  <si>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</si>
  <si>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</si>
  <si>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</si>
  <si>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</si>
  <si>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</si>
  <si>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</si>
  <si>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</si>
  <si>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</si>
  <si>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</si>
  <si>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</si>
  <si>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</si>
  <si>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</si>
  <si>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</si>
  <si>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</si>
  <si>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</si>
  <si>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</si>
  <si>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</si>
  <si>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</si>
  <si>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</si>
  <si>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</si>
  <si>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</si>
  <si>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</si>
  <si>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</si>
  <si>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</si>
  <si>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</si>
  <si>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</si>
  <si>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</si>
  <si>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</si>
  <si>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</si>
  <si>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</si>
  <si>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</si>
  <si>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</si>
  <si>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</si>
  <si>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</si>
  <si>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</si>
  <si>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</si>
  <si>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</si>
  <si>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</si>
  <si>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</si>
  <si>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</si>
  <si>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</si>
  <si>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</si>
  <si>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</si>
  <si>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</si>
  <si>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</si>
  <si>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</si>
  <si>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</si>
  <si>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</si>
  <si>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</si>
  <si>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</si>
  <si>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</si>
  <si>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</si>
  <si>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</si>
  <si>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</si>
  <si>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</si>
  <si>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</si>
  <si>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</si>
  <si>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</si>
  <si>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</si>
  <si>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</si>
  <si>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</si>
  <si>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</si>
  <si>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</si>
  <si>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</si>
  <si>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</si>
  <si>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</si>
  <si>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</si>
  <si>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</si>
  <si>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</si>
  <si>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</si>
  <si>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</si>
  <si>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</si>
  <si>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</si>
  <si>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</si>
  <si>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</si>
  <si>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</si>
  <si>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</si>
  <si>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</si>
  <si>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</si>
  <si>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</si>
  <si>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</si>
  <si>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</si>
  <si>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</si>
  <si>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</si>
  <si>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</si>
  <si>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</si>
  <si>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</si>
  <si>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</si>
  <si>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</si>
  <si>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</si>
  <si>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</si>
  <si>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</si>
  <si>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</si>
  <si>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</si>
  <si>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</si>
  <si>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</si>
  <si>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</si>
  <si>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</si>
  <si>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</si>
  <si>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</si>
  <si>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</si>
  <si>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</si>
  <si>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</si>
  <si>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</si>
  <si>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</si>
  <si>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</si>
  <si>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</si>
  <si>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</si>
  <si>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</si>
  <si>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</si>
  <si>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</si>
  <si>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</si>
  <si>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</si>
  <si>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</si>
  <si>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</si>
  <si>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</si>
  <si>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</si>
  <si>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</si>
  <si>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</si>
  <si>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</si>
  <si>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</si>
  <si>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</si>
  <si>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</si>
  <si>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</si>
  <si>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</si>
  <si>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</si>
  <si>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</si>
  <si>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</si>
  <si>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</si>
  <si>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</si>
  <si>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</si>
  <si>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</si>
  <si>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</si>
  <si>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</si>
  <si>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</si>
  <si>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</si>
  <si>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</si>
  <si>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</si>
  <si>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</si>
  <si>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</si>
  <si>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</si>
  <si>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</si>
  <si>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</si>
  <si>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</si>
  <si>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</si>
  <si>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</si>
  <si>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</si>
  <si>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</si>
  <si>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</si>
  <si>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</si>
  <si>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</si>
  <si>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</si>
  <si>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</si>
  <si>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</si>
  <si>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</si>
  <si>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</si>
  <si>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</si>
  <si>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</si>
  <si>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</si>
  <si>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</si>
  <si>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</si>
  <si>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</si>
  <si>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</si>
  <si>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</si>
  <si>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</si>
  <si>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</si>
  <si>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</si>
  <si>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</si>
  <si>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</si>
  <si>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</si>
  <si>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</si>
  <si>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</si>
  <si>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</si>
  <si>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</si>
  <si>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</si>
  <si>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</si>
  <si>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</si>
  <si>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</si>
  <si>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</si>
  <si>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</si>
  <si>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</si>
  <si>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</si>
  <si>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</si>
  <si>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</si>
  <si>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</si>
  <si>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</si>
  <si>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</si>
  <si>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</si>
  <si>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</si>
  <si>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</si>
  <si>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</si>
  <si>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</si>
  <si>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</si>
  <si>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</si>
  <si>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</si>
  <si>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</si>
  <si>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</si>
  <si>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</si>
  <si>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</si>
  <si>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</si>
  <si>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</si>
  <si>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</si>
  <si>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</si>
  <si>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</si>
  <si>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</si>
  <si>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</si>
  <si>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</si>
  <si>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</si>
  <si>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</si>
  <si>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</si>
  <si>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</si>
  <si>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</si>
  <si>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</si>
  <si>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</si>
  <si>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</si>
  <si>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</si>
  <si>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</si>
  <si>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</si>
  <si>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</si>
  <si>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</si>
  <si>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</si>
  <si>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</si>
  <si>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</si>
  <si>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</si>
  <si>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</si>
  <si>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</si>
  <si>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</si>
  <si>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</si>
  <si>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</si>
  <si>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</si>
  <si>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</si>
  <si>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</si>
  <si>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</si>
  <si>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</si>
  <si>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</si>
  <si>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</si>
  <si>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</si>
  <si>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</si>
  <si>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</si>
  <si>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</si>
  <si>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</si>
  <si>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</si>
  <si>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</si>
  <si>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</si>
  <si>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</si>
  <si>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</si>
  <si>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</si>
  <si>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</si>
  <si>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</si>
  <si>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</si>
  <si>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</si>
  <si>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</si>
  <si>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</si>
  <si>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</si>
  <si>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</si>
  <si>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</si>
  <si>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</si>
  <si>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</si>
  <si>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</si>
  <si>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</si>
  <si>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</si>
  <si>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</si>
  <si>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</si>
  <si>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</si>
  <si>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</si>
  <si>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</si>
  <si>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</si>
  <si>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</si>
  <si>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</si>
  <si>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</si>
  <si>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</si>
  <si>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</si>
  <si>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</si>
  <si>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</si>
  <si>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</si>
  <si>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</si>
  <si>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</si>
  <si>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</si>
  <si>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</si>
  <si>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</si>
  <si>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</si>
  <si>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</si>
  <si>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</si>
  <si>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</si>
  <si>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</si>
  <si>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</si>
  <si>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</si>
  <si>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</si>
  <si>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</si>
  <si>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</si>
  <si>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</si>
  <si>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</si>
  <si>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</si>
  <si>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</si>
  <si>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</si>
  <si>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</si>
  <si>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</si>
  <si>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</si>
  <si>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</si>
  <si>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</si>
  <si>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</si>
  <si>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</si>
  <si>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</si>
  <si>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</si>
  <si>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</si>
  <si>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</si>
  <si>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</si>
  <si>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</si>
  <si>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</si>
  <si>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</si>
  <si>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</si>
  <si>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</si>
  <si>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</si>
  <si>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</si>
  <si>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</si>
  <si>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</si>
  <si>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</si>
  <si>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</si>
  <si>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</si>
  <si>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</si>
  <si>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</si>
  <si>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</si>
  <si>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</si>
  <si>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</si>
  <si>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</si>
  <si>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</si>
  <si>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</si>
  <si>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</si>
  <si>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</si>
  <si>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</si>
  <si>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</si>
  <si>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</si>
  <si>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</si>
  <si>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</si>
  <si>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</si>
  <si>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</si>
  <si>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</si>
  <si>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</si>
  <si>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</si>
  <si>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</si>
  <si>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</si>
  <si>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</si>
  <si>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</si>
  <si>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</si>
  <si>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</si>
  <si>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</si>
  <si>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</si>
  <si>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</si>
  <si>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</si>
  <si>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</si>
  <si>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</si>
  <si>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</si>
  <si>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</si>
  <si>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</si>
  <si>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</si>
  <si>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</si>
  <si>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</si>
  <si>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</si>
  <si>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</si>
  <si>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</si>
  <si>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</si>
  <si>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</si>
  <si>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</si>
  <si>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</si>
  <si>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</si>
  <si>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</si>
  <si>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</si>
  <si>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</si>
  <si>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</si>
  <si>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</si>
  <si>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</si>
  <si>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</si>
  <si>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</si>
  <si>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</si>
  <si>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</si>
  <si>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</si>
  <si>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</si>
  <si>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</si>
  <si>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</si>
  <si>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</si>
  <si>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</si>
  <si>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</si>
  <si>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</si>
  <si>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</si>
  <si>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</si>
  <si>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</si>
  <si>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</si>
  <si>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</si>
  <si>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</si>
  <si>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</si>
  <si>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</si>
  <si>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</si>
  <si>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</si>
  <si>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</si>
  <si>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</si>
  <si>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</si>
  <si>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</si>
  <si>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</si>
  <si>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</si>
  <si>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</si>
  <si>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</si>
  <si>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</si>
  <si>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</si>
  <si>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</si>
  <si>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</si>
  <si>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</si>
  <si>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</si>
  <si>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</si>
  <si>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</si>
  <si>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</si>
  <si>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</si>
  <si>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</si>
  <si>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</si>
  <si>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</si>
  <si>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</si>
  <si>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</si>
  <si>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</si>
  <si>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</si>
  <si>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</si>
  <si>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</si>
  <si>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</si>
  <si>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</si>
  <si>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</si>
  <si>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</si>
  <si>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</si>
  <si>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</si>
  <si>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</si>
  <si>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</si>
  <si>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</si>
  <si>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</si>
  <si>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</si>
  <si>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</si>
  <si>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</si>
  <si>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</si>
  <si>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</si>
  <si>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</si>
  <si>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</si>
  <si>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</si>
  <si>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</si>
  <si>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</si>
  <si>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</si>
  <si>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</si>
  <si>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</si>
  <si>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</si>
  <si>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</si>
  <si>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</si>
  <si>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</si>
  <si>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</si>
  <si>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</si>
  <si>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</si>
  <si>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</si>
  <si>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</si>
  <si>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</si>
  <si>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</si>
  <si>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</si>
  <si>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</si>
  <si>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</si>
  <si>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</si>
  <si>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</si>
  <si>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</si>
  <si>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</si>
  <si>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</si>
  <si>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</si>
  <si>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</si>
  <si>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</si>
  <si>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</si>
  <si>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</si>
  <si>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</si>
  <si>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</si>
  <si>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</si>
  <si>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</si>
  <si>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</si>
  <si>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</si>
  <si>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</si>
  <si>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</si>
  <si>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</si>
  <si>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</si>
  <si>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</si>
  <si>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</si>
  <si>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</si>
  <si>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</si>
  <si>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</si>
  <si>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</si>
  <si>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</si>
  <si>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</si>
  <si>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</si>
  <si>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</si>
  <si>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</si>
  <si>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</si>
  <si>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</si>
  <si>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</si>
  <si>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</si>
  <si>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</si>
  <si>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</si>
  <si>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</si>
  <si>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</si>
  <si>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</si>
  <si>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</si>
  <si>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</si>
  <si>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</si>
  <si>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</si>
  <si>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</si>
  <si>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</si>
  <si>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</si>
  <si>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</si>
  <si>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</si>
  <si>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</si>
  <si>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</si>
  <si>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</si>
  <si>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</si>
  <si>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</si>
  <si>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</si>
  <si>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</si>
  <si>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</si>
  <si>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</si>
  <si>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</si>
  <si>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</si>
  <si>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</si>
  <si>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</si>
  <si>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</si>
  <si>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</si>
  <si>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</si>
  <si>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</si>
  <si>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</si>
  <si>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</si>
  <si>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</si>
  <si>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</si>
  <si>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</si>
  <si>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</si>
  <si>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</si>
  <si>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</si>
  <si>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</si>
  <si>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</si>
  <si>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</si>
  <si>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</si>
  <si>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</si>
  <si>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</si>
  <si>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</si>
  <si>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</si>
  <si>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</si>
  <si>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</si>
  <si>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</si>
  <si>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</si>
  <si>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</si>
  <si>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</si>
  <si>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</si>
  <si>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</si>
  <si>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</si>
  <si>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</si>
  <si>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</si>
  <si>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</si>
  <si>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</si>
  <si>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</si>
  <si>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</si>
  <si>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</si>
  <si>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</si>
  <si>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</si>
  <si>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</si>
  <si>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</si>
  <si>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</si>
  <si>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</si>
  <si>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</si>
  <si>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</si>
  <si>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</si>
  <si>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</si>
  <si>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</si>
  <si>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</si>
  <si>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</si>
  <si>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</si>
  <si>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</si>
  <si>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</si>
  <si>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</si>
  <si>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</si>
  <si>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</si>
  <si>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</si>
  <si>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</si>
  <si>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</si>
  <si>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</si>
  <si>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</si>
  <si>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</si>
  <si>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</si>
  <si>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</si>
  <si>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</si>
  <si>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</si>
  <si>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</si>
  <si>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</si>
  <si>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</si>
  <si>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</si>
  <si>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</si>
  <si>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</si>
  <si>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</si>
  <si>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</si>
  <si>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</si>
  <si>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</si>
  <si>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</si>
  <si>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</si>
  <si>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</si>
  <si>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</si>
  <si>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</si>
  <si>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</si>
  <si>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</si>
  <si>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</si>
  <si>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</si>
  <si>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</si>
  <si>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</si>
  <si>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</si>
  <si>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</si>
  <si>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</si>
  <si>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</si>
  <si>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</si>
  <si>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</si>
  <si>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</si>
  <si>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</si>
  <si>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</si>
  <si>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</si>
  <si>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</si>
  <si>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</si>
  <si>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</si>
  <si>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</si>
  <si>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</si>
  <si>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</si>
  <si>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</si>
  <si>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</si>
  <si>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</si>
  <si>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</si>
  <si>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</si>
  <si>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</si>
  <si>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</si>
  <si>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</si>
  <si>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</si>
  <si>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</si>
  <si>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</si>
  <si>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</si>
  <si>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</si>
  <si>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</si>
  <si>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</si>
  <si>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</si>
  <si>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</si>
  <si>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</si>
  <si>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</si>
  <si>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</si>
  <si>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</si>
  <si>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</si>
  <si>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</si>
  <si>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</si>
  <si>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</si>
  <si>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</si>
  <si>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</si>
  <si>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</si>
  <si>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</si>
  <si>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</si>
  <si>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</si>
  <si>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</si>
  <si>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</si>
  <si>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</si>
  <si>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</si>
  <si>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</si>
  <si>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</si>
  <si>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</si>
  <si>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</si>
  <si>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</si>
  <si>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</si>
  <si>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</si>
  <si>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</si>
  <si>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</si>
  <si>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</si>
  <si>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</si>
  <si>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</si>
  <si>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</si>
  <si>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</si>
  <si>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</si>
  <si>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</si>
  <si>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</si>
  <si>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</si>
  <si>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</si>
  <si>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</si>
  <si>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</si>
  <si>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</si>
  <si>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</si>
  <si>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</si>
  <si>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</si>
  <si>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</si>
  <si>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</si>
  <si>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</si>
  <si>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</si>
  <si>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</si>
  <si>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</si>
  <si>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</si>
  <si>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</si>
  <si>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</si>
  <si>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</si>
  <si>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</si>
  <si>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</si>
  <si>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</si>
  <si>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</si>
  <si>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</si>
  <si>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</si>
  <si>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</si>
  <si>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</si>
  <si>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</si>
  <si>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</si>
  <si>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</si>
  <si>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</si>
  <si>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</si>
  <si>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</si>
  <si>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</si>
  <si>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</si>
  <si>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</si>
  <si>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</si>
  <si>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</si>
  <si>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</si>
  <si>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</si>
  <si>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</si>
  <si>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</si>
  <si>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</si>
  <si>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</si>
  <si>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</si>
  <si>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</si>
  <si>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</si>
  <si>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</si>
  <si>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</si>
  <si>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</si>
  <si>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</si>
  <si>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</si>
  <si>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</si>
  <si>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</si>
  <si>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</si>
  <si>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</si>
  <si>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</si>
  <si>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</si>
  <si>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</si>
  <si>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</si>
  <si>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</si>
  <si>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</si>
  <si>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</si>
  <si>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</si>
  <si>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</si>
  <si>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</si>
  <si>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</si>
  <si>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</si>
  <si>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</si>
  <si>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</si>
  <si>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</si>
  <si>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</si>
  <si>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</si>
  <si>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</si>
  <si>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</si>
  <si>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</si>
  <si>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</si>
  <si>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</si>
  <si>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</si>
  <si>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</si>
  <si>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</si>
  <si>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</si>
  <si>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</si>
  <si>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</si>
  <si>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</si>
  <si>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</si>
  <si>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</si>
  <si>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</si>
  <si>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</si>
  <si>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</si>
  <si>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</si>
  <si>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</si>
  <si>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</si>
  <si>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</si>
  <si>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</si>
  <si>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</si>
  <si>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</si>
  <si>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</si>
  <si>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</si>
  <si>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</si>
  <si>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</si>
  <si>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</si>
  <si>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</si>
  <si>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</si>
  <si>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</si>
  <si>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</si>
  <si>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</si>
  <si>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</si>
  <si>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</si>
  <si>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</si>
  <si>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</si>
  <si>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</si>
  <si>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</si>
  <si>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</si>
  <si>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</si>
  <si>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</si>
  <si>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</si>
  <si>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</si>
  <si>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</si>
  <si>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</si>
  <si>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</si>
  <si>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</si>
  <si>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</si>
  <si>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</si>
  <si>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</si>
  <si>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</si>
  <si>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</si>
  <si>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</si>
  <si>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</si>
  <si>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</si>
  <si>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</si>
  <si>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</si>
  <si>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</si>
  <si>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</si>
  <si>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</si>
  <si>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</si>
  <si>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</si>
  <si>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</si>
  <si>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</si>
  <si>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</si>
  <si>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</si>
  <si>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</si>
  <si>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</si>
  <si>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</si>
  <si>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</si>
  <si>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</si>
  <si>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</si>
  <si>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</si>
  <si>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</si>
  <si>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</si>
  <si>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</si>
  <si>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</si>
  <si>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</si>
  <si>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</si>
  <si>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</si>
  <si>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</si>
  <si>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</si>
  <si>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</si>
  <si>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</si>
  <si>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</si>
  <si>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</si>
  <si>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</si>
  <si>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</si>
  <si>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</si>
  <si>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</si>
  <si>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</si>
  <si>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</si>
  <si>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</si>
  <si>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</si>
  <si>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</si>
  <si>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</si>
  <si>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</si>
  <si>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</si>
  <si>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</si>
  <si>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</si>
  <si>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</si>
  <si>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</si>
  <si>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</si>
  <si>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</si>
  <si>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</si>
  <si>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</si>
  <si>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</si>
  <si>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</si>
  <si>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</si>
  <si>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</si>
  <si>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</si>
  <si>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</si>
  <si>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</si>
  <si>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</si>
  <si>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</si>
  <si>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</si>
  <si>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</si>
  <si>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</si>
  <si>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</si>
  <si>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</si>
  <si>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</si>
  <si>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</si>
  <si>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</si>
  <si>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</si>
  <si>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</si>
  <si>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</si>
  <si>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</si>
  <si>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</si>
  <si>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</si>
  <si>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</si>
  <si>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</si>
  <si>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</si>
  <si>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</si>
  <si>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</si>
  <si>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</si>
  <si>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</si>
  <si>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</si>
  <si>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</si>
  <si>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</si>
  <si>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</si>
  <si>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</si>
  <si>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</si>
  <si>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</si>
  <si>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</si>
  <si>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</si>
  <si>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</si>
  <si>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</si>
  <si>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</si>
  <si>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</si>
  <si>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</si>
  <si>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</si>
  <si>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</si>
  <si>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</si>
  <si>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</si>
  <si>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</si>
  <si>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</si>
  <si>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</si>
  <si>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</si>
  <si>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</si>
  <si>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</si>
  <si>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</si>
  <si>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</si>
  <si>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</si>
  <si>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</si>
  <si>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</si>
  <si>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</si>
  <si>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</si>
  <si>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</si>
  <si>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</si>
  <si>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</si>
  <si>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</si>
  <si>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</si>
  <si>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</si>
  <si>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</si>
  <si>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</si>
  <si>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</si>
  <si>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</si>
  <si>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</si>
  <si>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</si>
  <si>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</si>
  <si>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</si>
  <si>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</si>
  <si>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</si>
  <si>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</si>
  <si>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</si>
  <si>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</si>
  <si>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</si>
  <si>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</si>
  <si>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</si>
  <si>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</si>
  <si>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</si>
  <si>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</si>
  <si>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</si>
  <si>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</si>
  <si>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</si>
  <si>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</si>
  <si>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</si>
  <si>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</si>
  <si>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</si>
  <si>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</si>
  <si>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</si>
  <si>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</si>
  <si>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</si>
  <si>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</si>
  <si>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</si>
  <si>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</si>
  <si>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</si>
  <si>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</si>
  <si>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</si>
  <si>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</si>
  <si>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</si>
  <si>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</si>
  <si>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</si>
  <si>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</si>
  <si>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</si>
  <si>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</si>
  <si>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</si>
  <si>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</si>
  <si>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</si>
  <si>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</si>
  <si>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</si>
  <si>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</si>
  <si>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</si>
  <si>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</si>
  <si>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</si>
  <si>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</si>
  <si>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</si>
  <si>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</si>
  <si>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</si>
  <si>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</si>
  <si>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</si>
  <si>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</si>
  <si>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</si>
  <si>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</si>
  <si>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</si>
  <si>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</si>
  <si>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</si>
  <si>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</si>
  <si>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</si>
  <si>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</si>
  <si>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</si>
  <si>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</si>
  <si>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</si>
  <si>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</si>
  <si>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</si>
  <si>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</si>
  <si>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</si>
  <si>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</si>
  <si>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</si>
  <si>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</si>
  <si>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</si>
  <si>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</si>
  <si>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</si>
  <si>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</si>
  <si>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</si>
  <si>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</si>
  <si>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</si>
  <si>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</si>
  <si>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</si>
  <si>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</si>
  <si>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</si>
  <si>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</si>
  <si>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</si>
  <si>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</si>
  <si>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</si>
  <si>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</si>
  <si>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</si>
  <si>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</si>
  <si>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</si>
  <si>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</si>
  <si>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</si>
  <si>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</si>
  <si>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</si>
  <si>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</si>
  <si>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</si>
  <si>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</si>
  <si>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</si>
  <si>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</si>
  <si>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</si>
  <si>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</si>
  <si>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</si>
  <si>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</si>
  <si>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</si>
  <si>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</si>
  <si>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</si>
  <si>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</si>
  <si>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</si>
  <si>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</si>
  <si>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</si>
  <si>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</si>
  <si>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</si>
  <si>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</si>
  <si>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</si>
  <si>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</si>
  <si>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</si>
  <si>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</si>
  <si>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</si>
  <si>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</si>
  <si>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</si>
  <si>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</si>
  <si>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</si>
  <si>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</si>
  <si>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</si>
  <si>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</si>
  <si>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</si>
  <si>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</si>
  <si>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</si>
  <si>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</si>
  <si>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</si>
  <si>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</si>
  <si>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</si>
  <si>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</si>
  <si>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</si>
  <si>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</si>
  <si>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</si>
  <si>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</si>
  <si>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</si>
  <si>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</si>
  <si>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</si>
  <si>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</si>
  <si>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</si>
  <si>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</si>
  <si>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</si>
  <si>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</si>
  <si>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</si>
  <si>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</si>
  <si>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</si>
  <si>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</si>
  <si>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</si>
  <si>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</si>
  <si>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</si>
  <si>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</si>
  <si>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</si>
  <si>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</si>
  <si>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</si>
  <si>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</si>
  <si>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</si>
  <si>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</si>
  <si>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</si>
  <si>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</si>
  <si>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</si>
  <si>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</si>
  <si>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</si>
  <si>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</si>
  <si>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</si>
  <si>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</si>
  <si>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</si>
  <si>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</si>
  <si>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</si>
  <si>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</si>
  <si>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</si>
  <si>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</si>
  <si>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</si>
  <si>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</si>
  <si>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</si>
  <si>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</si>
  <si>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</si>
  <si>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</si>
  <si>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</si>
  <si>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</si>
  <si>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</si>
  <si>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</si>
  <si>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</si>
  <si>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</si>
  <si>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</si>
  <si>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</si>
  <si>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</si>
  <si>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</si>
  <si>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</si>
  <si>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</si>
  <si>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</si>
  <si>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</si>
  <si>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</si>
  <si>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</si>
  <si>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</si>
  <si>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</si>
  <si>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</si>
  <si>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</si>
  <si>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</si>
  <si>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</si>
  <si>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</si>
  <si>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</si>
  <si>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</si>
  <si>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</si>
  <si>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</si>
  <si>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</si>
  <si>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</si>
  <si>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</si>
  <si>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</si>
  <si>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</si>
  <si>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</si>
  <si>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</si>
  <si>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</si>
  <si>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</si>
  <si>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</si>
  <si>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</si>
  <si>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</si>
  <si>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</si>
  <si>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</si>
  <si>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</si>
  <si>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</si>
  <si>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</si>
  <si>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</si>
  <si>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</si>
  <si>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</si>
  <si>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</si>
  <si>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</si>
  <si>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</si>
  <si>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</si>
  <si>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</si>
  <si>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</si>
  <si>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</si>
  <si>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</si>
  <si>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</si>
  <si>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</si>
  <si>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</si>
  <si>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</si>
  <si>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</si>
  <si>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</si>
  <si>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</si>
  <si>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</si>
  <si>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</si>
  <si>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</si>
  <si>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</si>
  <si>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</si>
  <si>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</si>
  <si>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</si>
  <si>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</si>
  <si>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</si>
  <si>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</si>
  <si>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</si>
  <si>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</si>
  <si>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</si>
  <si>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</si>
  <si>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</si>
  <si>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</si>
  <si>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</si>
  <si>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</si>
  <si>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</si>
  <si>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</si>
  <si>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</si>
  <si>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</si>
  <si>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</si>
  <si>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</si>
  <si>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</si>
  <si>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</si>
  <si>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</si>
  <si>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</si>
  <si>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</si>
  <si>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</si>
  <si>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</si>
  <si>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</si>
  <si>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</si>
  <si>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</si>
  <si>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</si>
  <si>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</si>
  <si>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</si>
  <si>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</si>
  <si>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</si>
  <si>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</si>
  <si>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</si>
  <si>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</si>
  <si>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</si>
  <si>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</si>
  <si>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</si>
  <si>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</si>
  <si>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</si>
  <si>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</si>
  <si>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</si>
  <si>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</si>
  <si>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</si>
  <si>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</si>
  <si>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</si>
  <si>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</si>
  <si>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</si>
  <si>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</si>
  <si>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</si>
  <si>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</si>
  <si>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</si>
  <si>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</si>
  <si>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</si>
  <si>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</si>
  <si>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</si>
  <si>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</si>
  <si>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</si>
  <si>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</si>
  <si>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</si>
  <si>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</si>
  <si>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</si>
  <si>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</si>
  <si>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</si>
  <si>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</si>
  <si>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</si>
  <si>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</si>
  <si>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</si>
  <si>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</si>
  <si>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</si>
  <si>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</si>
  <si>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</si>
  <si>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</si>
  <si>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</si>
  <si>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</si>
  <si>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</si>
  <si>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</si>
  <si>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</si>
  <si>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</si>
  <si>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</si>
  <si>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</si>
  <si>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</si>
  <si>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</si>
  <si>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</si>
  <si>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</si>
  <si>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</si>
  <si>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</si>
  <si>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</si>
  <si>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</si>
  <si>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</si>
  <si>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</si>
  <si>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</si>
  <si>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</si>
  <si>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</si>
  <si>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</si>
  <si>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</si>
  <si>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</si>
  <si>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</si>
  <si>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</si>
  <si>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</si>
  <si>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</si>
  <si>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</si>
  <si>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</si>
  <si>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</si>
  <si>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</si>
  <si>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</si>
  <si>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</si>
  <si>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</si>
  <si>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</si>
  <si>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</si>
  <si>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</si>
  <si>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</si>
  <si>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</si>
  <si>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</si>
  <si>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</si>
  <si>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</si>
  <si>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</si>
  <si>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</si>
  <si>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</si>
  <si>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</si>
  <si>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</si>
  <si>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</si>
  <si>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</si>
  <si>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</si>
  <si>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</si>
  <si>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</si>
  <si>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</si>
  <si>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</si>
  <si>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</si>
  <si>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</si>
  <si>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</si>
  <si>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</si>
  <si>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</si>
  <si>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</si>
  <si>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</si>
  <si>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</si>
  <si>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</si>
  <si>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</si>
  <si>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</si>
  <si>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</si>
  <si>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</si>
  <si>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</si>
  <si>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</si>
  <si>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</si>
  <si>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</si>
  <si>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</si>
  <si>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</si>
  <si>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</si>
  <si>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</si>
  <si>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</si>
  <si>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</si>
  <si>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</si>
  <si>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</si>
  <si>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</si>
  <si>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</si>
  <si>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</si>
  <si>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</si>
  <si>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</si>
  <si>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</si>
  <si>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</si>
  <si>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</si>
  <si>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</si>
  <si>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</si>
  <si>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</si>
  <si>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</si>
  <si>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</si>
  <si>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</si>
  <si>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</si>
  <si>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</si>
  <si>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</si>
  <si>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</si>
  <si>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</si>
  <si>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</si>
  <si>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</si>
  <si>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</si>
  <si>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</si>
  <si>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</si>
  <si>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</si>
  <si>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</si>
  <si>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</si>
  <si>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</si>
  <si>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</si>
  <si>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</si>
  <si>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</si>
  <si>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</si>
  <si>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</si>
  <si>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</si>
  <si>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</si>
  <si>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</si>
  <si>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</si>
  <si>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</si>
  <si>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</si>
  <si>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</si>
  <si>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</si>
  <si>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</si>
  <si>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</si>
  <si>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</si>
  <si>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</si>
  <si>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</si>
  <si>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</si>
  <si>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</si>
  <si>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</si>
  <si>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</si>
  <si>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</si>
  <si>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</si>
  <si>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</si>
  <si>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</si>
  <si>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</si>
  <si>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</si>
  <si>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</si>
  <si>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</si>
  <si>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</si>
  <si>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</si>
  <si>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</si>
  <si>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</si>
  <si>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</si>
  <si>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</si>
  <si>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</si>
  <si>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</si>
  <si>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</si>
  <si>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</si>
  <si>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</si>
  <si>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</si>
  <si>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</si>
  <si>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</si>
  <si>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</si>
  <si>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</si>
  <si>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</si>
  <si>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</si>
  <si>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</si>
  <si>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</si>
  <si>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</si>
  <si>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</si>
  <si>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</si>
  <si>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</si>
  <si>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</si>
  <si>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</si>
  <si>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</si>
  <si>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</si>
  <si>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</si>
  <si>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</si>
  <si>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</si>
  <si>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</si>
  <si>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</si>
  <si>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</si>
  <si>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</si>
  <si>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</si>
  <si>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</si>
  <si>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</si>
  <si>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</si>
  <si>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</si>
  <si>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</si>
  <si>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</si>
  <si>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</si>
  <si>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</si>
  <si>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</si>
  <si>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</si>
  <si>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</si>
  <si>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</si>
  <si>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</si>
  <si>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</si>
  <si>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</si>
  <si>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</si>
  <si>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</si>
  <si>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</si>
  <si>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</si>
  <si>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</si>
  <si>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</si>
  <si>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</si>
  <si>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</si>
  <si>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</si>
  <si>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</si>
  <si>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</si>
  <si>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</si>
  <si>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</si>
  <si>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</si>
  <si>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</si>
  <si>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</si>
  <si>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</si>
  <si>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</si>
  <si>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</si>
  <si>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</si>
  <si>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</si>
  <si>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</si>
  <si>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</si>
  <si>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</si>
  <si>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</si>
  <si>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</si>
  <si>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</si>
  <si>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</si>
  <si>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</si>
  <si>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</si>
  <si>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</si>
  <si>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</si>
  <si>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</si>
  <si>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</si>
  <si>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</si>
  <si>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</si>
  <si>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</si>
  <si>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</si>
  <si>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</si>
  <si>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</si>
  <si>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</si>
  <si>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</si>
  <si>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</si>
  <si>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</si>
  <si>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</si>
  <si>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</si>
  <si>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</si>
  <si>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</si>
  <si>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</si>
  <si>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</si>
  <si>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</si>
  <si>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</si>
  <si>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</si>
  <si>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</si>
  <si>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</si>
  <si>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</si>
  <si>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</si>
  <si>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</si>
  <si>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</si>
  <si>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</si>
  <si>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</si>
  <si>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</si>
  <si>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</si>
  <si>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</si>
  <si>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</si>
  <si>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</si>
  <si>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</si>
  <si>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</si>
  <si>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</si>
  <si>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</si>
  <si>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</si>
  <si>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</si>
  <si>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</si>
  <si>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</si>
  <si>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</si>
  <si>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</si>
  <si>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</si>
  <si>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</si>
  <si>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</si>
  <si>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</si>
  <si>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</si>
  <si>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</si>
  <si>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</si>
  <si>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</si>
  <si>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</si>
  <si>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</si>
  <si>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</si>
  <si>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</si>
  <si>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</si>
  <si>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</si>
  <si>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</si>
  <si>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</si>
  <si>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</si>
  <si>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</si>
  <si>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</si>
  <si>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</si>
  <si>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</si>
  <si>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</si>
  <si>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</si>
  <si>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</si>
  <si>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</si>
  <si>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</si>
  <si>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</si>
  <si>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</si>
  <si>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</si>
  <si>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</si>
  <si>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</si>
  <si>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</si>
  <si>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</si>
  <si>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</si>
  <si>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</si>
  <si>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</si>
  <si>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</si>
  <si>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</si>
  <si>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</si>
  <si>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</si>
  <si>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</si>
  <si>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</si>
  <si>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</si>
  <si>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</si>
  <si>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</si>
  <si>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</si>
  <si>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</si>
  <si>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</si>
  <si>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</si>
  <si>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</si>
  <si>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</si>
  <si>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</si>
  <si>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</si>
  <si>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</si>
  <si>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</si>
  <si>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</si>
  <si>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</si>
  <si>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</si>
  <si>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</si>
  <si>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</si>
  <si>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</si>
  <si>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</si>
  <si>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</si>
  <si>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</si>
  <si>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</si>
  <si>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</si>
  <si>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</si>
  <si>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</si>
  <si>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</si>
  <si>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</si>
  <si>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</si>
  <si>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</si>
  <si>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</si>
  <si>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</si>
  <si>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</si>
  <si>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</si>
  <si>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</si>
  <si>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</si>
  <si>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</si>
  <si>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</si>
  <si>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</si>
  <si>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</si>
  <si>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</si>
  <si>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</si>
  <si>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</si>
  <si>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</si>
  <si>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</si>
  <si>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</si>
  <si>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</si>
  <si>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</si>
  <si>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</si>
  <si>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</si>
  <si>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</si>
  <si>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</si>
  <si>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</si>
  <si>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</si>
  <si>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</si>
  <si>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</si>
  <si>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</si>
  <si>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</si>
  <si>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</si>
  <si>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</si>
  <si>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</si>
  <si>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</si>
  <si>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</si>
  <si>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</si>
  <si>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</si>
  <si>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</si>
  <si>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</si>
  <si>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</si>
  <si>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</si>
  <si>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</si>
  <si>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</si>
  <si>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</si>
  <si>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</si>
  <si>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</si>
  <si>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</si>
  <si>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</si>
  <si>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</si>
  <si>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</si>
  <si>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</si>
  <si>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</si>
  <si>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</si>
  <si>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</si>
  <si>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</si>
  <si>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</si>
  <si>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</si>
  <si>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</si>
  <si>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</si>
  <si>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</si>
  <si>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</si>
  <si>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</si>
  <si>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</si>
  <si>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</si>
  <si>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</si>
  <si>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</si>
  <si>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</si>
  <si>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</si>
  <si>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</si>
  <si>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</si>
  <si>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</si>
  <si>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</si>
  <si>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</si>
  <si>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</si>
  <si>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</si>
  <si>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</si>
  <si>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</si>
  <si>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</si>
  <si>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</si>
  <si>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</si>
  <si>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</si>
  <si>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</si>
  <si>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</si>
  <si>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</si>
  <si>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</si>
  <si>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</si>
  <si>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</si>
  <si>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</si>
  <si>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</si>
  <si>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</si>
  <si>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</si>
  <si>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</si>
  <si>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</si>
  <si>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</si>
  <si>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</si>
  <si>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</si>
  <si>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</si>
  <si>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</si>
  <si>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</si>
  <si>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</si>
  <si>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</si>
  <si>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</si>
  <si>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</si>
  <si>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</si>
  <si>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</si>
  <si>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</si>
  <si>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</si>
  <si>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</si>
  <si>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</si>
  <si>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</si>
  <si>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</si>
  <si>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</si>
  <si>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</si>
  <si>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</si>
  <si>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</si>
  <si>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</si>
  <si>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</si>
  <si>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</si>
  <si>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</si>
  <si>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</si>
  <si>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</si>
  <si>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</si>
  <si>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</si>
  <si>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</si>
  <si>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</si>
  <si>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</si>
  <si>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</si>
  <si>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</si>
  <si>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</si>
  <si>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</si>
  <si>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</si>
  <si>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</si>
  <si>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</si>
  <si>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</si>
  <si>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</si>
  <si>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</si>
  <si>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</si>
  <si>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</si>
  <si>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</si>
  <si>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</si>
  <si>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</si>
  <si>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</si>
  <si>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</si>
  <si>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</si>
  <si>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</si>
  <si>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</si>
  <si>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</si>
  <si>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</si>
  <si>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</si>
  <si>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</si>
  <si>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</si>
  <si>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</si>
  <si>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</si>
  <si>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</si>
  <si>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</si>
  <si>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</si>
  <si>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</si>
  <si>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</si>
  <si>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</si>
  <si>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</si>
  <si>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</si>
  <si>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</si>
  <si>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</si>
  <si>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</si>
  <si>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</si>
  <si>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</si>
  <si>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</si>
  <si>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</si>
  <si>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</si>
  <si>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</si>
  <si>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</si>
  <si>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</si>
  <si>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</si>
  <si>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</si>
  <si>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</si>
  <si>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</si>
  <si>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</si>
  <si>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</si>
  <si>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</si>
  <si>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</si>
  <si>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</si>
  <si>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</si>
  <si>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</si>
  <si>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</si>
  <si>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</si>
  <si>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</si>
  <si>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</si>
  <si>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</si>
  <si>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</si>
  <si>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</si>
  <si>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</si>
  <si>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</si>
  <si>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</si>
  <si>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</si>
  <si>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</si>
  <si>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</si>
  <si>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</si>
  <si>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</si>
  <si>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</si>
  <si>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</si>
  <si>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</si>
  <si>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</si>
  <si>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</si>
  <si>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</si>
  <si>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</si>
  <si>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</si>
  <si>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</si>
  <si>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</si>
  <si>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</si>
  <si>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</si>
  <si>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</si>
  <si>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</si>
  <si>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</si>
  <si>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</si>
  <si>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</si>
  <si>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</si>
  <si>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</si>
  <si>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</si>
  <si>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</si>
  <si>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</si>
  <si>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</si>
  <si>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</si>
  <si>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</si>
  <si>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</si>
  <si>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</si>
  <si>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</si>
  <si>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</si>
  <si>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</si>
  <si>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</si>
  <si>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</si>
  <si>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</si>
  <si>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</si>
  <si>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</si>
  <si>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</si>
  <si>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</si>
  <si>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</si>
  <si>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</si>
  <si>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</si>
  <si>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</si>
  <si>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</si>
  <si>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</si>
  <si>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</si>
  <si>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</si>
  <si>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</si>
  <si>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</si>
  <si>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</si>
  <si>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</si>
  <si>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</si>
  <si>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</si>
  <si>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</si>
  <si>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</si>
  <si>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</si>
  <si>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</si>
  <si>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</si>
  <si>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</si>
  <si>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</si>
  <si>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</si>
  <si>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</si>
  <si>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</si>
  <si>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</si>
  <si>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</si>
  <si>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</si>
  <si>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</si>
  <si>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</si>
  <si>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</si>
  <si>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</si>
  <si>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</si>
  <si>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</si>
  <si>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</si>
  <si>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</si>
  <si>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</si>
  <si>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</si>
  <si>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</si>
  <si>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</si>
  <si>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</si>
  <si>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</si>
  <si>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</si>
  <si>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</si>
  <si>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</si>
  <si>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</si>
  <si>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</si>
  <si>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</si>
  <si>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</si>
  <si>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</si>
  <si>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</si>
  <si>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</si>
  <si>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</si>
  <si>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</si>
  <si>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</si>
  <si>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</si>
  <si>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</si>
  <si>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</si>
  <si>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</si>
  <si>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</si>
  <si>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</si>
  <si>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</si>
  <si>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</si>
  <si>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</si>
  <si>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</si>
  <si>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</si>
  <si>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</si>
  <si>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</si>
  <si>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</si>
  <si>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</si>
  <si>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</si>
  <si>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</si>
  <si>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</si>
  <si>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</si>
  <si>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</si>
  <si>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</si>
  <si>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</si>
  <si>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</si>
  <si>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</si>
  <si>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</si>
  <si>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</si>
  <si>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</si>
  <si>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</si>
  <si>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</si>
  <si>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</si>
  <si>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</si>
  <si>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</si>
  <si>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</si>
  <si>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</si>
  <si>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</si>
  <si>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</si>
  <si>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</si>
  <si>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</si>
  <si>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</si>
  <si>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</si>
  <si>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</si>
  <si>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</si>
  <si>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</si>
  <si>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</si>
  <si>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</si>
  <si>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</si>
  <si>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</si>
  <si>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</si>
  <si>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</si>
  <si>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</si>
  <si>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</si>
  <si>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</si>
  <si>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</si>
  <si>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</si>
  <si>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</si>
  <si>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</si>
  <si>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</si>
  <si>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</si>
  <si>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</si>
  <si>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</si>
  <si>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</si>
  <si>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</si>
  <si>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</si>
  <si>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</si>
  <si>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</si>
  <si>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</si>
  <si>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</si>
  <si>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</si>
  <si>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</si>
  <si>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</si>
  <si>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</si>
  <si>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</si>
  <si>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</si>
  <si>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</si>
  <si>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</si>
  <si>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</si>
  <si>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</si>
  <si>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</si>
  <si>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</si>
  <si>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</si>
  <si>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</si>
  <si>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</si>
  <si>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</si>
  <si>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</si>
  <si>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</si>
  <si>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</si>
  <si>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</si>
  <si>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</si>
  <si>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</si>
  <si>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</si>
  <si>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</si>
  <si>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</si>
  <si>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</si>
  <si>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</si>
  <si>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</si>
  <si>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</si>
  <si>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</si>
  <si>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</si>
  <si>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</si>
  <si>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</si>
  <si>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</si>
  <si>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</si>
  <si>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</si>
  <si>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</si>
  <si>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</si>
  <si>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</si>
  <si>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</si>
  <si>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</si>
  <si>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</si>
  <si>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</si>
  <si>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</si>
  <si>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</si>
  <si>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</si>
  <si>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</si>
  <si>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</si>
  <si>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</si>
  <si>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</si>
  <si>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</si>
  <si>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</si>
  <si>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</si>
  <si>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</si>
  <si>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</si>
  <si>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</si>
  <si>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</si>
  <si>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</si>
  <si>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</si>
  <si>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</si>
  <si>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</si>
  <si>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</si>
  <si>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</si>
  <si>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</si>
  <si>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</si>
  <si>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</si>
  <si>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</si>
  <si>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</si>
  <si>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</si>
  <si>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</si>
  <si>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</si>
  <si>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</si>
  <si>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</si>
  <si>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</si>
  <si>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</si>
  <si>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</si>
  <si>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</si>
  <si>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</si>
  <si>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</si>
  <si>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</si>
  <si>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</si>
  <si>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</si>
  <si>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</si>
  <si>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</si>
  <si>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</si>
  <si>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</si>
  <si>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</si>
  <si>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</si>
  <si>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</si>
  <si>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</si>
  <si>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</si>
  <si>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</si>
  <si>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</si>
  <si>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</si>
  <si>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</si>
  <si>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</si>
  <si>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</si>
  <si>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</si>
  <si>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</si>
  <si>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</si>
  <si>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</si>
  <si>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</si>
  <si>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</si>
  <si>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</si>
  <si>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</si>
  <si>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</si>
  <si>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</si>
  <si>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</si>
  <si>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</si>
  <si>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</si>
  <si>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</si>
  <si>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</si>
  <si>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</si>
  <si>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</si>
  <si>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</si>
  <si>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</si>
  <si>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</si>
  <si>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</si>
  <si>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</si>
  <si>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</si>
  <si>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</si>
  <si>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</si>
  <si>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</si>
  <si>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</si>
  <si>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</si>
  <si>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</si>
  <si>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</si>
  <si>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</si>
  <si>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</si>
  <si>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</si>
  <si>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</si>
  <si>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</si>
  <si>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</si>
  <si>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</si>
  <si>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</si>
  <si>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</si>
  <si>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</si>
  <si>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</si>
  <si>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</si>
  <si>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</si>
  <si>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</si>
  <si>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</si>
  <si>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</si>
  <si>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</si>
  <si>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</si>
  <si>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</si>
  <si>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</si>
  <si>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</si>
  <si>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</si>
  <si>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</si>
  <si>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</si>
  <si>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</si>
  <si>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</si>
  <si>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</si>
  <si>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</si>
  <si>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</si>
  <si>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</si>
  <si>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</si>
  <si>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</si>
  <si>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</si>
  <si>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</si>
  <si>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</si>
  <si>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</si>
  <si>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</si>
  <si>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</si>
  <si>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</si>
  <si>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</si>
  <si>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</si>
  <si>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</si>
  <si>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</si>
  <si>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</si>
  <si>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</si>
  <si>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</si>
  <si>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</si>
  <si>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</si>
  <si>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</si>
  <si>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</si>
  <si>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</si>
  <si>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</si>
  <si>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</si>
  <si>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</si>
  <si>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</si>
  <si>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</si>
  <si>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</si>
  <si>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</si>
  <si>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</si>
  <si>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</si>
  <si>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</si>
  <si>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</si>
  <si>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</si>
  <si>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</si>
  <si>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</si>
  <si>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</si>
  <si>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</si>
  <si>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</si>
  <si>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</si>
  <si>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</si>
  <si>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</si>
  <si>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</si>
  <si>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</si>
  <si>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</si>
  <si>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</si>
  <si>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</si>
  <si>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</si>
  <si>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</si>
  <si>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</si>
  <si>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</si>
  <si>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</si>
  <si>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</si>
  <si>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</si>
  <si>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</si>
  <si>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</si>
  <si>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</si>
  <si>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</si>
  <si>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</si>
  <si>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</si>
  <si>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</si>
  <si>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</si>
  <si>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</si>
  <si>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</si>
  <si>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</si>
  <si>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</si>
  <si>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</si>
  <si>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</si>
  <si>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</si>
  <si>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</si>
  <si>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</si>
  <si>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</si>
  <si>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</si>
  <si>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</si>
  <si>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</si>
  <si>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</si>
  <si>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</si>
  <si>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</si>
  <si>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</si>
  <si>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</si>
  <si>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</si>
  <si>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</si>
  <si>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</si>
  <si>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</si>
  <si>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</si>
  <si>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</si>
  <si>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</si>
  <si>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</si>
  <si>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</si>
  <si>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</si>
  <si>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</si>
  <si>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</si>
  <si>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</si>
  <si>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</si>
  <si>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</si>
  <si>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</si>
  <si>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</si>
  <si>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</si>
  <si>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</si>
  <si>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</si>
  <si>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</si>
  <si>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</si>
  <si>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</si>
  <si>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</si>
  <si>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</si>
  <si>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</si>
  <si>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</si>
  <si>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</si>
  <si>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</si>
  <si>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</si>
  <si>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</si>
  <si>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</si>
  <si>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</si>
  <si>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</si>
  <si>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</si>
  <si>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</si>
  <si>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</si>
  <si>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</si>
  <si>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</si>
  <si>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</si>
  <si>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</si>
  <si>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</si>
  <si>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</si>
  <si>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</si>
  <si>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</si>
  <si>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</si>
  <si>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</si>
  <si>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</si>
  <si>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</si>
  <si>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</si>
  <si>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</si>
  <si>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</si>
  <si>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</si>
  <si>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</si>
  <si>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</si>
  <si>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</si>
  <si>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</si>
  <si>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</si>
  <si>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</si>
  <si>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</si>
  <si>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</si>
  <si>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</si>
  <si>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</si>
  <si>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</si>
  <si>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</si>
  <si>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</si>
  <si>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</si>
  <si>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</si>
  <si>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</si>
  <si>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</si>
  <si>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</si>
  <si>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</si>
  <si>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</si>
  <si>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</si>
  <si>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</si>
  <si>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</si>
  <si>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</si>
  <si>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</si>
  <si>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</si>
  <si>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</si>
  <si>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</si>
  <si>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</si>
  <si>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</si>
  <si>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</si>
  <si>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</si>
  <si>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</si>
  <si>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</si>
  <si>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</si>
  <si>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</si>
  <si>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</si>
  <si>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</si>
  <si>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</si>
  <si>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</si>
  <si>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</si>
  <si>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</si>
  <si>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</si>
  <si>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</si>
  <si>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</si>
  <si>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</si>
  <si>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</si>
  <si>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</si>
  <si>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</si>
  <si>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</si>
  <si>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</si>
  <si>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</si>
  <si>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</si>
  <si>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</si>
  <si>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</si>
  <si>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</si>
  <si>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</si>
  <si>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</si>
  <si>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</si>
  <si>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</si>
  <si>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</si>
  <si>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</si>
  <si>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</si>
  <si>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</si>
  <si>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</si>
  <si>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</si>
  <si>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</si>
  <si>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</si>
  <si>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</si>
  <si>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</si>
  <si>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</si>
  <si>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</si>
  <si>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</si>
  <si>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</si>
  <si>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</si>
  <si>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</si>
  <si>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</si>
  <si>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</si>
  <si>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</si>
  <si>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</si>
  <si>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</si>
  <si>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</si>
  <si>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</si>
  <si>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</si>
  <si>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</si>
  <si>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</si>
  <si>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</si>
  <si>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</si>
  <si>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</si>
  <si>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</si>
  <si>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</si>
  <si>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</si>
  <si>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</si>
  <si>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</si>
  <si>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</si>
  <si>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</si>
  <si>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</si>
  <si>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</si>
  <si>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</si>
  <si>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</si>
  <si>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</si>
  <si>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</si>
  <si>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</si>
  <si>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</si>
  <si>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</si>
  <si>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</si>
  <si>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</si>
  <si>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</si>
  <si>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</si>
  <si>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</si>
  <si>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</si>
  <si>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</si>
  <si>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</si>
  <si>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</si>
  <si>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</si>
  <si>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</si>
  <si>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</si>
  <si>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</si>
  <si>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</si>
  <si>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</si>
  <si>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</si>
  <si>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</si>
  <si>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</si>
  <si>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</si>
  <si>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</si>
  <si>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</si>
  <si>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</si>
  <si>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</si>
  <si>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</si>
  <si>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</si>
  <si>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</si>
  <si>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</si>
  <si>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</si>
  <si>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</si>
  <si>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</si>
  <si>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</si>
  <si>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</si>
  <si>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</si>
  <si>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</si>
  <si>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</si>
  <si>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</si>
  <si>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</si>
  <si>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</si>
  <si>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</si>
  <si>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</si>
  <si>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</si>
  <si>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</si>
  <si>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</si>
  <si>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</si>
  <si>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</si>
  <si>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</si>
  <si>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</si>
  <si>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</si>
  <si>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</si>
  <si>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</si>
  <si>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</si>
  <si>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</si>
  <si>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</si>
  <si>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</si>
  <si>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</si>
  <si>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</si>
  <si>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</si>
  <si>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</si>
  <si>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</si>
  <si>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</si>
  <si>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</si>
  <si>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</si>
  <si>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</si>
  <si>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</si>
  <si>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</si>
  <si>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</si>
  <si>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</si>
  <si>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</si>
  <si>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</si>
  <si>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</si>
  <si>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</si>
  <si>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</si>
  <si>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</si>
  <si>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</si>
  <si>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</si>
  <si>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</si>
  <si>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</si>
  <si>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</si>
  <si>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</si>
  <si>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</si>
  <si>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</si>
  <si>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</si>
  <si>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</si>
  <si>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</si>
  <si>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</si>
  <si>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</si>
  <si>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</si>
  <si>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</si>
  <si>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</si>
  <si>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</si>
  <si>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</si>
  <si>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</si>
  <si>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</si>
  <si>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</si>
  <si>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</si>
  <si>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</si>
  <si>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</si>
  <si>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</si>
  <si>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</si>
  <si>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</si>
  <si>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</si>
  <si>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</si>
  <si>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</si>
  <si>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</si>
  <si>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</si>
  <si>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</si>
  <si>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</si>
  <si>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</si>
  <si>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</si>
  <si>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</si>
  <si>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</si>
  <si>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</si>
  <si>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</si>
  <si>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</si>
  <si>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</si>
  <si>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</si>
  <si>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</si>
  <si>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</si>
  <si>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</si>
  <si>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</si>
  <si>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</si>
  <si>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</si>
  <si>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</si>
  <si>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</si>
  <si>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</si>
  <si>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</si>
  <si>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</si>
  <si>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</si>
  <si>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</si>
  <si>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</si>
  <si>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</si>
  <si>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</si>
  <si>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</si>
  <si>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</si>
  <si>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</si>
  <si>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</si>
  <si>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</si>
  <si>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</si>
  <si>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</si>
  <si>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</si>
  <si>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</si>
  <si>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</si>
  <si>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</si>
  <si>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</si>
  <si>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</si>
  <si>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</si>
  <si>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</si>
  <si>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</si>
  <si>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</si>
  <si>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</si>
  <si>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</si>
  <si>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</si>
  <si>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</si>
  <si>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</si>
  <si>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</si>
  <si>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</si>
  <si>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</si>
  <si>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</si>
  <si>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</si>
  <si>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</si>
  <si>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</si>
  <si>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</si>
  <si>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</si>
  <si>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</si>
  <si>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</si>
  <si>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</si>
  <si>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</si>
  <si>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</si>
  <si>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</si>
  <si>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</si>
  <si>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</si>
  <si>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</si>
  <si>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</si>
  <si>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</si>
  <si>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</si>
  <si>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</si>
  <si>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</si>
  <si>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</si>
  <si>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</si>
  <si>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</si>
  <si>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</si>
  <si>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</si>
  <si>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</si>
  <si>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</si>
  <si>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</si>
  <si>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</si>
  <si>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</si>
  <si>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</si>
  <si>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</si>
  <si>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</si>
  <si>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</si>
  <si>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</si>
  <si>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</si>
  <si>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</si>
  <si>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</si>
  <si>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</si>
  <si>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</si>
  <si>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</si>
  <si>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</si>
  <si>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</si>
  <si>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</si>
  <si>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</si>
  <si>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</si>
  <si>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</si>
  <si>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</si>
  <si>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</si>
  <si>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</si>
  <si>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</si>
  <si>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</si>
  <si>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</si>
  <si>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</si>
  <si>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</si>
  <si>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</si>
  <si>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</si>
  <si>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</si>
  <si>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</si>
  <si>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</si>
  <si>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</si>
  <si>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</si>
  <si>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</si>
  <si>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</si>
  <si>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</si>
  <si>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</si>
  <si>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</si>
  <si>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</si>
  <si>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</si>
  <si>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</si>
  <si>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</si>
  <si>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</si>
  <si>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</si>
  <si>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</si>
  <si>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</si>
  <si>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</si>
  <si>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</si>
  <si>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</si>
  <si>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</si>
  <si>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</si>
  <si>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</si>
  <si>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</si>
  <si>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</si>
  <si>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</si>
  <si>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</si>
  <si>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</si>
  <si>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</si>
  <si>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</si>
  <si>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</si>
  <si>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</si>
  <si>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</si>
  <si>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</si>
  <si>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</si>
  <si>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</si>
  <si>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</si>
  <si>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</si>
  <si>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</si>
  <si>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</si>
  <si>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</si>
  <si>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</si>
  <si>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</si>
  <si>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</si>
  <si>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</si>
  <si>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</si>
  <si>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</si>
  <si>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</si>
  <si>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</si>
  <si>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</si>
  <si>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</si>
  <si>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</si>
  <si>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</si>
  <si>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</si>
  <si>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</si>
  <si>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</si>
  <si>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</si>
  <si>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</si>
  <si>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</si>
  <si>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</si>
  <si>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</si>
  <si>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</si>
  <si>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</si>
  <si>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</si>
  <si>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</si>
  <si>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</si>
  <si>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</si>
  <si>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</si>
  <si>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</si>
  <si>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</si>
  <si>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</si>
  <si>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</si>
  <si>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</si>
  <si>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</si>
  <si>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</si>
  <si>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</si>
  <si>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</si>
  <si>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</si>
  <si>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</si>
  <si>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</si>
  <si>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</si>
  <si>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</si>
  <si>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</si>
  <si>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</si>
  <si>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</si>
  <si>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</si>
  <si>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</si>
  <si>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</si>
  <si>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</si>
  <si>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</si>
  <si>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</si>
  <si>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</si>
  <si>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</si>
  <si>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</si>
  <si>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</si>
  <si>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</si>
  <si>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</si>
  <si>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</si>
  <si>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</si>
  <si>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</si>
  <si>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</si>
  <si>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</si>
  <si>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</si>
  <si>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</si>
  <si>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</si>
  <si>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</si>
  <si>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</si>
  <si>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</si>
  <si>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</si>
  <si>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</si>
  <si>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</si>
  <si>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</si>
  <si>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</si>
  <si>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</si>
  <si>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</si>
  <si>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</si>
  <si>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</si>
  <si>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</si>
  <si>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</si>
  <si>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</si>
  <si>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</si>
  <si>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</si>
  <si>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</si>
  <si>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</si>
  <si>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</si>
  <si>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</si>
  <si>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</si>
  <si>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</si>
  <si>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</si>
  <si>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</si>
  <si>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</si>
  <si>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</si>
  <si>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</si>
  <si>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</si>
  <si>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</si>
  <si>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</si>
  <si>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</si>
  <si>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</si>
  <si>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</si>
  <si>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</si>
  <si>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</si>
  <si>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</si>
  <si>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</si>
  <si>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</si>
  <si>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</si>
  <si>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</si>
  <si>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</si>
  <si>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</si>
  <si>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</si>
  <si>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</si>
  <si>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</si>
  <si>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</si>
  <si>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</si>
  <si>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</si>
  <si>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</si>
  <si>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</si>
  <si>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</si>
  <si>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</si>
  <si>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</si>
  <si>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</si>
  <si>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</si>
  <si>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</si>
  <si>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</si>
  <si>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</si>
  <si>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</si>
  <si>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</si>
  <si>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</si>
  <si>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</si>
  <si>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</si>
  <si>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</si>
  <si>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</si>
  <si>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</si>
  <si>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</si>
  <si>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</si>
  <si>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</si>
  <si>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</si>
  <si>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</si>
  <si>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</si>
  <si>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</si>
  <si>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</si>
  <si>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</si>
  <si>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</si>
  <si>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</si>
  <si>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</si>
  <si>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</si>
  <si>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</si>
  <si>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</si>
  <si>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</si>
  <si>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</si>
  <si>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</si>
  <si>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</si>
  <si>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</si>
  <si>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</si>
  <si>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</si>
  <si>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</si>
  <si>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</si>
  <si>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</si>
  <si>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</si>
  <si>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</si>
  <si>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</si>
  <si>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</si>
  <si>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</si>
  <si>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</si>
  <si>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</si>
  <si>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</si>
  <si>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</si>
  <si>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</si>
  <si>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</si>
  <si>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</si>
  <si>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</si>
  <si>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</si>
  <si>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</si>
  <si>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</si>
  <si>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</si>
  <si>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</si>
  <si>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</si>
  <si>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</si>
  <si>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</si>
  <si>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</si>
  <si>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</si>
  <si>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</si>
  <si>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</si>
  <si>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</si>
  <si>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</si>
  <si>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</si>
  <si>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</si>
  <si>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</si>
  <si>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</si>
  <si>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</si>
  <si>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</si>
  <si>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</si>
  <si>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</si>
  <si>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</si>
  <si>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</si>
  <si>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</si>
  <si>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</si>
  <si>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</si>
  <si>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</si>
  <si>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</si>
  <si>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</si>
  <si>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</si>
  <si>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</si>
  <si>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</si>
  <si>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</si>
  <si>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</si>
  <si>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</si>
  <si>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</si>
  <si>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</si>
  <si>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</si>
  <si>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</si>
  <si>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</si>
  <si>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</si>
  <si>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</si>
  <si>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</si>
  <si>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</si>
  <si>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</si>
  <si>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</si>
  <si>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</si>
  <si>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</si>
  <si>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</si>
  <si>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</si>
  <si>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</si>
  <si>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</si>
  <si>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</si>
  <si>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</si>
  <si>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</si>
  <si>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</si>
  <si>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</si>
  <si>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</si>
  <si>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</si>
  <si>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</si>
  <si>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</si>
  <si>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</si>
  <si>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</si>
  <si>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</si>
  <si>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</si>
  <si>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</si>
  <si>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</si>
  <si>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</si>
  <si>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</si>
  <si>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</si>
  <si>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</si>
  <si>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</si>
  <si>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</si>
  <si>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</si>
  <si>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</si>
  <si>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</si>
  <si>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</si>
  <si>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</si>
  <si>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</si>
  <si>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</si>
  <si>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</si>
  <si>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</si>
  <si>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</si>
  <si>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</si>
  <si>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</si>
  <si>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</si>
  <si>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</si>
  <si>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</si>
  <si>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</si>
  <si>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</si>
  <si>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</si>
  <si>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</si>
  <si>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</si>
  <si>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</si>
  <si>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</si>
  <si>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</si>
  <si>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</si>
  <si>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</si>
  <si>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</si>
  <si>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</si>
  <si>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</si>
  <si>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</si>
  <si>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</si>
  <si>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</si>
  <si>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</si>
  <si>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</si>
  <si>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</si>
  <si>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</si>
  <si>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</si>
  <si>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</si>
  <si>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</si>
  <si>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</si>
  <si>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</si>
  <si>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</si>
  <si>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</si>
  <si>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</si>
  <si>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</si>
  <si>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</si>
  <si>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</si>
  <si>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</si>
  <si>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</si>
  <si>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</si>
  <si>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</si>
  <si>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</si>
  <si>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</si>
  <si>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</si>
  <si>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</si>
  <si>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</si>
  <si>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</si>
  <si>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</si>
  <si>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</si>
  <si>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</si>
  <si>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</si>
  <si>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</si>
  <si>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</si>
  <si>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</si>
  <si>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</si>
  <si>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</si>
  <si>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</si>
  <si>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</si>
  <si>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</si>
  <si>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</si>
  <si>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</si>
  <si>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</si>
  <si>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</si>
  <si>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</si>
  <si>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</si>
  <si>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</si>
  <si>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</si>
  <si>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</si>
  <si>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</si>
  <si>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</si>
  <si>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</si>
  <si>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</si>
  <si>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</si>
  <si>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</si>
  <si>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</si>
  <si>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</si>
  <si>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</si>
  <si>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</si>
  <si>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</si>
  <si>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</si>
  <si>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</si>
  <si>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</si>
  <si>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</si>
  <si>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</si>
  <si>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</si>
  <si>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</si>
  <si>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</si>
  <si>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</si>
  <si>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</si>
  <si>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</si>
  <si>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</si>
  <si>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</si>
  <si>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</si>
  <si>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</si>
  <si>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</si>
  <si>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</si>
  <si>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</si>
  <si>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</si>
  <si>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</si>
  <si>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</si>
  <si>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</si>
  <si>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</si>
  <si>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</si>
  <si>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</si>
  <si>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</si>
  <si>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</si>
  <si>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</si>
  <si>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</si>
  <si>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</si>
  <si>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</si>
  <si>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</si>
  <si>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</si>
  <si>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</si>
  <si>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</si>
  <si>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</si>
  <si>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</si>
  <si>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</si>
  <si>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</si>
  <si>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</si>
  <si>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</si>
  <si>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</si>
  <si>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</si>
  <si>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</si>
  <si>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</si>
  <si>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</si>
  <si>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</si>
  <si>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</si>
  <si>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</si>
  <si>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</si>
  <si>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</si>
  <si>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</si>
  <si>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</si>
  <si>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</si>
  <si>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</si>
  <si>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</si>
  <si>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</si>
  <si>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</si>
  <si>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</si>
  <si>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</si>
  <si>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</si>
  <si>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</si>
  <si>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</si>
  <si>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</si>
  <si>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</si>
  <si>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</si>
  <si>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</si>
  <si>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</si>
  <si>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</si>
  <si>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</si>
  <si>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</si>
  <si>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</si>
  <si>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</si>
  <si>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</si>
  <si>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</si>
  <si>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</si>
  <si>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</si>
  <si>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</si>
  <si>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</si>
  <si>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</si>
  <si>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</si>
  <si>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</si>
  <si>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</si>
  <si>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</si>
  <si>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</si>
  <si>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</si>
  <si>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</si>
  <si>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</si>
  <si>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</si>
  <si>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</si>
  <si>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</si>
  <si>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</si>
  <si>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</si>
  <si>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</si>
  <si>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</si>
  <si>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</si>
  <si>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</si>
  <si>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</si>
  <si>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</si>
  <si>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</si>
  <si>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</si>
  <si>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</si>
  <si>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</si>
  <si>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</si>
  <si>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</si>
  <si>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</si>
  <si>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</si>
  <si>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</si>
  <si>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</si>
  <si>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</si>
  <si>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</si>
  <si>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</si>
  <si>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</si>
  <si>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</si>
  <si>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</si>
  <si>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</si>
  <si>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</si>
  <si>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</si>
  <si>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</si>
  <si>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</si>
  <si>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</si>
  <si>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</si>
  <si>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</si>
  <si>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</si>
  <si>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</si>
  <si>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</si>
  <si>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</si>
  <si>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</si>
  <si>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</si>
  <si>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</si>
  <si>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</si>
  <si>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</si>
  <si>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</si>
  <si>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</si>
  <si>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</si>
  <si>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</si>
  <si>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</si>
  <si>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</si>
  <si>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</si>
  <si>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</si>
  <si>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</si>
  <si>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</si>
  <si>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</si>
  <si>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</si>
  <si>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</si>
  <si>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</si>
  <si>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</si>
  <si>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</si>
  <si>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</si>
  <si>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</si>
  <si>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</si>
  <si>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</si>
  <si>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</si>
  <si>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</si>
  <si>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</si>
  <si>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</si>
  <si>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</si>
  <si>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</si>
  <si>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</si>
  <si>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</si>
  <si>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</si>
  <si>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</si>
  <si>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</si>
  <si>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</si>
  <si>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</si>
  <si>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</si>
  <si>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</si>
  <si>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</si>
  <si>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</si>
  <si>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</si>
  <si>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</si>
  <si>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</si>
  <si>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</si>
  <si>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</si>
  <si>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</si>
  <si>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</si>
  <si>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</si>
  <si>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</si>
  <si>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</si>
  <si>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</si>
  <si>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</si>
  <si>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</si>
  <si>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</si>
  <si>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</si>
  <si>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</si>
  <si>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</si>
  <si>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</si>
  <si>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</si>
  <si>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</si>
  <si>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</si>
  <si>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</si>
  <si>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</si>
  <si>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</si>
  <si>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</si>
  <si>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</si>
  <si>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</si>
  <si>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</si>
  <si>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</si>
  <si>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</si>
  <si>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</si>
  <si>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</si>
  <si>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</si>
  <si>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</si>
  <si>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</si>
  <si>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</si>
  <si>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</si>
  <si>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</si>
  <si>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</si>
  <si>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</si>
  <si>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</si>
  <si>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</si>
  <si>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</si>
  <si>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</si>
  <si>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</si>
  <si>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</si>
  <si>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</si>
  <si>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</si>
  <si>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</si>
  <si>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</si>
  <si>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</si>
  <si>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</si>
  <si>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</si>
  <si>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</si>
  <si>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</si>
  <si>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</si>
  <si>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</si>
  <si>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</si>
  <si>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</si>
  <si>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</si>
  <si>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</si>
  <si>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</si>
  <si>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</si>
  <si>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</si>
  <si>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</si>
  <si>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</si>
  <si>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</si>
  <si>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</si>
  <si>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</si>
  <si>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</si>
  <si>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</si>
  <si>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</si>
  <si>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</si>
  <si>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</si>
  <si>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</si>
  <si>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</si>
  <si>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</si>
  <si>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</si>
  <si>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</si>
  <si>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</si>
  <si>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</si>
  <si>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</si>
  <si>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</si>
  <si>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</si>
  <si>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</si>
  <si>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</si>
  <si>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</si>
  <si>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</si>
  <si>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</si>
  <si>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</si>
  <si>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</si>
  <si>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</si>
  <si>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</si>
  <si>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</si>
  <si>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</si>
  <si>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</si>
  <si>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</si>
  <si>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</si>
  <si>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</si>
  <si>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</si>
  <si>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</si>
  <si>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</si>
  <si>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</si>
  <si>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</si>
  <si>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</si>
  <si>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</si>
  <si>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</si>
  <si>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</si>
  <si>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</si>
  <si>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</si>
  <si>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</si>
  <si>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</si>
  <si>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</si>
  <si>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</si>
  <si>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</si>
  <si>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</si>
  <si>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</si>
  <si>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</si>
  <si>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</si>
  <si>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</si>
  <si>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</si>
  <si>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</si>
  <si>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</si>
  <si>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</si>
  <si>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</si>
  <si>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</si>
  <si>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</si>
  <si>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</si>
  <si>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</si>
  <si>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</si>
  <si>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</si>
  <si>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</si>
  <si>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</si>
  <si>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</si>
  <si>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</si>
  <si>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</si>
  <si>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</si>
  <si>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</si>
  <si>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</si>
  <si>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</si>
  <si>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</si>
  <si>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</si>
  <si>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</si>
  <si>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</si>
  <si>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</si>
  <si>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</si>
  <si>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</si>
  <si>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</si>
  <si>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</si>
  <si>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</si>
  <si>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</si>
  <si>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</si>
  <si>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</si>
  <si>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</si>
  <si>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</si>
  <si>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</si>
  <si>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</si>
  <si>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</si>
  <si>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</si>
  <si>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</si>
  <si>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</si>
  <si>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</si>
  <si>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</si>
  <si>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</si>
  <si>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</si>
  <si>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</si>
  <si>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</si>
  <si>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</si>
  <si>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</si>
  <si>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</si>
  <si>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</si>
  <si>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</si>
  <si>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</si>
  <si>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</si>
  <si>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</si>
  <si>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</si>
  <si>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</si>
  <si>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</si>
  <si>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</si>
  <si>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</si>
  <si>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</si>
  <si>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</si>
  <si>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</si>
  <si>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</si>
  <si>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</si>
  <si>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</si>
  <si>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</si>
  <si>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</si>
  <si>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</si>
  <si>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</si>
  <si>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</si>
  <si>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</si>
  <si>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</si>
  <si>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</si>
  <si>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</si>
  <si>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</si>
  <si>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</si>
  <si>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</si>
  <si>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</si>
  <si>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</si>
  <si>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</si>
  <si>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</si>
  <si>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</si>
  <si>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</si>
  <si>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</si>
  <si>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</si>
  <si>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</si>
  <si>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</si>
  <si>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</si>
  <si>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</si>
  <si>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</si>
  <si>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</si>
  <si>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</si>
  <si>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</si>
  <si>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</si>
  <si>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</si>
  <si>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</si>
  <si>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</si>
  <si>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</si>
  <si>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</si>
  <si>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</si>
  <si>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</si>
  <si>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</si>
  <si>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</si>
  <si>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</si>
  <si>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</si>
  <si>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</si>
  <si>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</si>
  <si>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</si>
  <si>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</si>
  <si>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</si>
  <si>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</si>
  <si>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</si>
  <si>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</si>
  <si>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</si>
  <si>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</si>
  <si>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</si>
  <si>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</si>
  <si>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</si>
  <si>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</si>
  <si>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</si>
  <si>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</si>
  <si>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</si>
  <si>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</si>
  <si>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</si>
  <si>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</si>
  <si>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</si>
  <si>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</si>
  <si>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</si>
  <si>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</si>
  <si>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</si>
  <si>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</si>
  <si>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</si>
  <si>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</si>
  <si>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</si>
  <si>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</si>
  <si>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</si>
  <si>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</si>
  <si>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</si>
  <si>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</si>
  <si>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</si>
  <si>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</si>
  <si>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</si>
  <si>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</si>
  <si>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</si>
  <si>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</si>
  <si>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</si>
  <si>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</si>
  <si>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</si>
  <si>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</si>
  <si>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</si>
  <si>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</si>
  <si>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</si>
  <si>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</si>
  <si>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</si>
  <si>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</si>
  <si>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</si>
  <si>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</si>
  <si>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</si>
  <si>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</si>
  <si>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</si>
  <si>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</si>
  <si>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</si>
  <si>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</si>
  <si>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</si>
  <si>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</si>
  <si>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</si>
  <si>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</si>
  <si>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</si>
  <si>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</si>
  <si>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</si>
  <si>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</si>
  <si>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</si>
  <si>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</si>
  <si>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</si>
  <si>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</si>
  <si>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</si>
  <si>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</si>
  <si>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</si>
  <si>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</si>
  <si>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</si>
  <si>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</si>
  <si>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</si>
  <si>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</si>
  <si>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</si>
  <si>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</si>
  <si>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</si>
  <si>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</si>
  <si>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</si>
  <si>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</si>
  <si>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</si>
  <si>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</si>
  <si>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</si>
  <si>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</si>
  <si>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</si>
  <si>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</si>
  <si>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</si>
  <si>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</si>
  <si>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</si>
  <si>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</si>
  <si>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</si>
  <si>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</si>
  <si>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</si>
  <si>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</si>
  <si>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</si>
  <si>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</si>
  <si>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</si>
  <si>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</si>
  <si>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</si>
  <si>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</si>
  <si>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</si>
  <si>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</si>
  <si>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</si>
  <si>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</si>
  <si>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</si>
  <si>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</si>
  <si>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</si>
  <si>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</si>
  <si>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</si>
  <si>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</si>
  <si>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</si>
  <si>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</si>
  <si>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</si>
  <si>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</si>
  <si>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</si>
  <si>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</si>
  <si>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</si>
  <si>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</si>
  <si>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</si>
  <si>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</si>
  <si>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</si>
  <si>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</si>
  <si>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</si>
  <si>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</si>
  <si>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</si>
  <si>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</si>
  <si>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</si>
  <si>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</si>
  <si>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</si>
  <si>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</si>
  <si>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</si>
  <si>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</si>
  <si>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</si>
  <si>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</si>
  <si>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</si>
  <si>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</si>
  <si>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</si>
  <si>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</si>
  <si>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</si>
  <si>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</si>
  <si>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</si>
  <si>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</si>
  <si>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</si>
  <si>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</si>
  <si>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</si>
  <si>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</si>
  <si>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</si>
  <si>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</si>
  <si>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</si>
  <si>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</si>
  <si>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</si>
  <si>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</si>
  <si>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</si>
  <si>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</si>
  <si>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</si>
  <si>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</si>
  <si>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</si>
  <si>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</si>
  <si>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</si>
  <si>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</si>
  <si>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</si>
  <si>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</si>
  <si>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</si>
  <si>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</si>
  <si>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</si>
  <si>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</si>
  <si>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</si>
  <si>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</si>
  <si>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</si>
  <si>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</si>
  <si>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</si>
  <si>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</si>
  <si>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</si>
  <si>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</si>
  <si>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</si>
  <si>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</si>
  <si>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</si>
  <si>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</si>
  <si>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</si>
  <si>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</si>
  <si>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</si>
  <si>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</si>
  <si>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</si>
  <si>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</si>
  <si>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</si>
  <si>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</si>
  <si>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</si>
  <si>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</si>
  <si>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</si>
  <si>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</si>
  <si>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</si>
  <si>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</si>
  <si>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</si>
  <si>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</si>
  <si>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</si>
  <si>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</si>
  <si>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</si>
  <si>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</si>
  <si>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</si>
  <si>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</si>
  <si>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</si>
  <si>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</si>
  <si>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</si>
  <si>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</si>
  <si>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</si>
  <si>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</si>
  <si>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</si>
  <si>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</si>
  <si>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</si>
  <si>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</si>
  <si>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</si>
  <si>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</si>
  <si>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</si>
  <si>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</si>
  <si>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</si>
  <si>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</si>
  <si>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</si>
  <si>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</si>
  <si>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</si>
  <si>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</si>
  <si>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</si>
  <si>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</si>
  <si>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</si>
  <si>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</si>
  <si>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</si>
  <si>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</si>
  <si>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</si>
  <si>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</si>
  <si>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</si>
  <si>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</si>
  <si>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</si>
  <si>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</si>
  <si>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</si>
  <si>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</si>
  <si>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</si>
  <si>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</si>
  <si>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</si>
  <si>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</si>
  <si>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</si>
  <si>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</si>
  <si>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</si>
  <si>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</si>
  <si>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</si>
  <si>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</si>
  <si>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</si>
  <si>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</si>
  <si>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</si>
  <si>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</si>
  <si>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</si>
  <si>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</si>
  <si>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</si>
  <si>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</si>
  <si>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</si>
  <si>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</si>
  <si>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</si>
  <si>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</si>
  <si>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</si>
  <si>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</si>
  <si>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</si>
  <si>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</si>
  <si>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</si>
  <si>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</si>
  <si>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</si>
  <si>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</si>
  <si>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</si>
  <si>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</si>
  <si>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</si>
  <si>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</si>
  <si>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</si>
  <si>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</si>
  <si>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</si>
  <si>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</si>
  <si>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</si>
  <si>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</si>
  <si>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</si>
  <si>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</si>
  <si>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</si>
  <si>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</si>
  <si>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</si>
  <si>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</si>
  <si>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</si>
  <si>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</si>
  <si>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</si>
  <si>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</si>
  <si>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</si>
  <si>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</si>
  <si>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</si>
  <si>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</si>
  <si>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</si>
  <si>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</si>
  <si>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</si>
  <si>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</si>
  <si>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</si>
  <si>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</si>
  <si>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</si>
  <si>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</si>
  <si>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</si>
  <si>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</si>
  <si>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</si>
  <si>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</si>
  <si>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</si>
  <si>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</si>
  <si>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</si>
  <si>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</si>
  <si>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</si>
  <si>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</si>
  <si>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</si>
  <si>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</si>
  <si>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</si>
  <si>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</si>
  <si>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</si>
  <si>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</si>
  <si>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</si>
  <si>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</si>
  <si>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</si>
  <si>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</si>
  <si>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</si>
  <si>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</si>
  <si>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</si>
  <si>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</si>
  <si>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</si>
  <si>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</si>
  <si>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</si>
  <si>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</si>
  <si>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</si>
  <si>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</si>
  <si>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</si>
  <si>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</si>
  <si>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</si>
  <si>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</si>
  <si>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</si>
  <si>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</si>
  <si>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</si>
  <si>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</si>
  <si>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</si>
  <si>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</si>
  <si>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</si>
  <si>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</si>
  <si>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</si>
  <si>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</si>
  <si>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</si>
  <si>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</si>
  <si>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</si>
  <si>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</si>
  <si>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</si>
  <si>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</si>
  <si>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</si>
  <si>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</si>
  <si>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</si>
  <si>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</si>
  <si>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</si>
  <si>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</si>
  <si>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</si>
  <si>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</si>
  <si>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</si>
  <si>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</si>
  <si>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</si>
  <si>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</si>
  <si>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</si>
  <si>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</si>
  <si>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</si>
  <si>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</si>
  <si>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</si>
  <si>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</si>
  <si>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</si>
  <si>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</si>
  <si>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</si>
  <si>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</si>
  <si>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</si>
  <si>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</si>
  <si>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</si>
  <si>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</si>
  <si>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</si>
  <si>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</si>
  <si>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</si>
  <si>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</si>
  <si>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</si>
  <si>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</si>
  <si>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</si>
  <si>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</si>
  <si>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</si>
  <si>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</si>
  <si>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</si>
  <si>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</si>
  <si>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</si>
  <si>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</si>
  <si>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</si>
  <si>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</si>
  <si>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</si>
  <si>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</si>
  <si>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</si>
  <si>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</si>
  <si>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</si>
  <si>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</si>
  <si>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</si>
  <si>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</si>
  <si>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</si>
  <si>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</si>
  <si>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</si>
  <si>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</si>
  <si>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</si>
  <si>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</si>
  <si>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</si>
  <si>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</si>
  <si>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</si>
  <si>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</si>
  <si>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</si>
  <si>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</si>
  <si>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</si>
  <si>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</si>
  <si>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</si>
  <si>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</si>
  <si>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</si>
  <si>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</si>
  <si>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</si>
  <si>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</si>
  <si>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</si>
  <si>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</si>
  <si>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</si>
  <si>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</si>
  <si>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</si>
  <si>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</si>
  <si>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</si>
  <si>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</si>
  <si>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</si>
  <si>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</si>
  <si>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</si>
  <si>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</si>
  <si>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</si>
  <si>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</si>
  <si>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</si>
  <si>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</si>
  <si>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</si>
  <si>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</si>
  <si>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</si>
  <si>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</si>
  <si>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</si>
  <si>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</si>
  <si>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</si>
  <si>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</si>
  <si>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</si>
  <si>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</si>
  <si>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</si>
  <si>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</si>
  <si>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</si>
  <si>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</si>
  <si>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</si>
  <si>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</si>
  <si>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</si>
  <si>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</si>
  <si>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</si>
  <si>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</si>
  <si>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</si>
  <si>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</si>
  <si>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</si>
  <si>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</si>
  <si>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</si>
  <si>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</si>
  <si>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</si>
  <si>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</si>
  <si>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</si>
  <si>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</si>
  <si>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</si>
  <si>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</si>
  <si>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</si>
  <si>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</si>
  <si>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</si>
  <si>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</si>
  <si>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</si>
  <si>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</si>
  <si>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</si>
  <si>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</si>
  <si>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</si>
  <si>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</si>
  <si>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</si>
  <si>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</si>
  <si>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</si>
  <si>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</si>
  <si>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</si>
  <si>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</si>
  <si>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</si>
  <si>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</si>
  <si>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</si>
  <si>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</si>
  <si>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</si>
  <si>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</si>
  <si>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</si>
  <si>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</si>
  <si>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</si>
  <si>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</si>
  <si>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</si>
  <si>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</si>
  <si>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</si>
  <si>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</si>
  <si>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</si>
  <si>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</si>
  <si>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</si>
  <si>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</si>
  <si>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</si>
  <si>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</si>
  <si>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</si>
  <si>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</si>
  <si>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</si>
  <si>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</si>
  <si>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</si>
  <si>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</si>
  <si>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</si>
  <si>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</si>
  <si>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</si>
  <si>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</si>
  <si>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</si>
  <si>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</si>
  <si>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</si>
  <si>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</si>
  <si>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</si>
  <si>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</si>
  <si>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</si>
  <si>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</si>
  <si>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</si>
  <si>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</si>
  <si>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</si>
  <si>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</si>
  <si>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</si>
  <si>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</si>
  <si>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</si>
  <si>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</si>
  <si>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</si>
  <si>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</si>
  <si>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</si>
  <si>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</si>
  <si>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</si>
  <si>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</si>
  <si>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</si>
  <si>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</si>
  <si>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</si>
  <si>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</si>
  <si>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</si>
  <si>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</si>
  <si>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</si>
  <si>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</si>
  <si>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</si>
  <si>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</si>
  <si>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</si>
  <si>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</si>
  <si>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</si>
  <si>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</si>
  <si>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</si>
  <si>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</si>
  <si>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</si>
  <si>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</si>
  <si>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</si>
  <si>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</si>
  <si>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</si>
  <si>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</si>
  <si>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</si>
  <si>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</si>
  <si>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</si>
  <si>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</si>
  <si>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</si>
  <si>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</si>
  <si>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</si>
  <si>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</si>
  <si>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</si>
  <si>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</si>
  <si>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</si>
  <si>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</si>
  <si>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</si>
  <si>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</si>
  <si>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</si>
  <si>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</si>
  <si>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</si>
  <si>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</si>
  <si>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</si>
  <si>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</si>
  <si>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</si>
  <si>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</si>
  <si>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</si>
  <si>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</si>
  <si>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</si>
  <si>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</si>
  <si>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</si>
  <si>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</si>
  <si>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</si>
  <si>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</si>
  <si>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</si>
  <si>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</si>
  <si>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</si>
  <si>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</si>
  <si>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</si>
  <si>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</si>
  <si>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</si>
  <si>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</si>
  <si>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</si>
  <si>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</si>
  <si>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</si>
  <si>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</si>
  <si>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</si>
  <si>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</si>
  <si>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</si>
  <si>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</si>
  <si>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</si>
  <si>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</si>
  <si>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</si>
  <si>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</si>
  <si>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</si>
  <si>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</si>
  <si>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</si>
  <si>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</si>
  <si>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</si>
  <si>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</si>
  <si>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</si>
  <si>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</si>
  <si>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</si>
  <si>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</si>
  <si>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</si>
  <si>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</si>
  <si>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</si>
  <si>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</si>
  <si>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</si>
  <si>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</si>
  <si>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</si>
  <si>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</si>
  <si>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</si>
  <si>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</si>
  <si>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</si>
  <si>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</si>
  <si>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</si>
  <si>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</si>
  <si>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</si>
  <si>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</si>
  <si>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</si>
  <si>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</si>
  <si>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</si>
  <si>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</si>
  <si>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</si>
  <si>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</si>
  <si>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</si>
  <si>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</si>
  <si>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</si>
  <si>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</si>
  <si>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</si>
  <si>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</si>
  <si>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</si>
  <si>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</si>
  <si>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</si>
  <si>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</si>
  <si>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</si>
  <si>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</si>
  <si>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</si>
  <si>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</si>
  <si>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</si>
  <si>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</si>
  <si>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</si>
  <si>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</si>
  <si>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</si>
  <si>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</si>
  <si>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</si>
  <si>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</si>
  <si>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</si>
  <si>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</si>
  <si>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</si>
  <si>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</si>
  <si>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</si>
  <si>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</si>
  <si>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</si>
  <si>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</si>
  <si>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</si>
  <si>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</si>
  <si>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</si>
  <si>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</si>
  <si>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</si>
  <si>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</si>
  <si>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</si>
  <si>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</si>
  <si>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</si>
  <si>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</si>
  <si>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</si>
  <si>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</si>
  <si>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</si>
  <si>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</si>
  <si>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</si>
  <si>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</si>
  <si>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</si>
  <si>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</si>
  <si>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</si>
  <si>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</si>
  <si>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</si>
  <si>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</si>
  <si>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</si>
  <si>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</si>
  <si>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</si>
  <si>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</si>
  <si>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</si>
  <si>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</si>
  <si>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</si>
  <si>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</si>
  <si>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</si>
  <si>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</si>
  <si>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</si>
  <si>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</si>
  <si>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</si>
  <si>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</si>
  <si>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</si>
  <si>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</si>
  <si>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</si>
  <si>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</si>
  <si>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</si>
  <si>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</si>
  <si>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</si>
  <si>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</si>
  <si>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</si>
  <si>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</si>
  <si>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</si>
  <si>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</si>
  <si>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</si>
  <si>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</si>
  <si>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</si>
  <si>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</si>
  <si>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</si>
  <si>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</si>
  <si>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</si>
  <si>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</si>
  <si>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</si>
  <si>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</si>
  <si>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</si>
  <si>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</si>
  <si>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</si>
  <si>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</si>
  <si>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</si>
  <si>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</si>
  <si>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</si>
  <si>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</si>
  <si>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</si>
  <si>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</si>
  <si>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</si>
  <si>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</si>
  <si>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</si>
  <si>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</si>
  <si>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</si>
  <si>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</si>
  <si>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</si>
  <si>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</si>
  <si>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</si>
  <si>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</si>
  <si>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</si>
  <si>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</si>
  <si>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</si>
  <si>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</si>
  <si>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</si>
  <si>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</si>
  <si>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</si>
  <si>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</si>
  <si>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</si>
  <si>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</si>
  <si>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</si>
  <si>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</si>
  <si>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</si>
  <si>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</si>
  <si>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</si>
  <si>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</si>
  <si>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</si>
  <si>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</si>
  <si>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</si>
  <si>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</si>
  <si>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</si>
  <si>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</si>
  <si>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</si>
  <si>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</si>
  <si>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</si>
  <si>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</si>
  <si>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</si>
  <si>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</si>
  <si>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</si>
  <si>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</si>
  <si>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</si>
  <si>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</si>
  <si>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</si>
  <si>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</si>
  <si>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</si>
  <si>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</si>
  <si>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</si>
  <si>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</si>
  <si>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</si>
  <si>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</si>
  <si>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</si>
  <si>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</si>
  <si>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</si>
  <si>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</si>
  <si>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</si>
  <si>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</si>
  <si>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</si>
  <si>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</si>
  <si>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</si>
  <si>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</si>
  <si>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</si>
  <si>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</si>
  <si>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</si>
  <si>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</si>
  <si>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</si>
  <si>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</si>
  <si>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</si>
  <si>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</si>
  <si>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</si>
  <si>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</si>
  <si>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</si>
  <si>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</si>
  <si>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</si>
  <si>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</si>
  <si>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</si>
  <si>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</si>
  <si>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</si>
  <si>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</si>
  <si>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</si>
  <si>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</si>
  <si>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</si>
  <si>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</si>
  <si>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</si>
  <si>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</si>
  <si>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</si>
  <si>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</si>
  <si>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</si>
  <si>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</si>
  <si>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</si>
  <si>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</si>
  <si>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</si>
  <si>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</si>
  <si>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</si>
  <si>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</si>
  <si>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</si>
  <si>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</si>
  <si>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</si>
  <si>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</si>
  <si>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</si>
  <si>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</si>
  <si>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</si>
  <si>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</si>
  <si>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</si>
  <si>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</si>
  <si>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</si>
  <si>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</si>
  <si>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</si>
  <si>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</si>
  <si>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</si>
  <si>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</si>
  <si>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</si>
  <si>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</si>
  <si>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</si>
  <si>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</si>
  <si>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</si>
  <si>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</si>
  <si>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</si>
  <si>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</si>
  <si>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</si>
  <si>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</si>
  <si>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</si>
  <si>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</si>
  <si>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</si>
  <si>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</si>
  <si>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</si>
  <si>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</si>
  <si>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</si>
  <si>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</si>
  <si>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</si>
  <si>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</si>
  <si>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</si>
  <si>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</si>
  <si>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</si>
  <si>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</si>
  <si>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</si>
  <si>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</si>
  <si>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</si>
  <si>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</si>
  <si>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</si>
  <si>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</si>
  <si>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</si>
  <si>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</si>
  <si>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</si>
  <si>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</si>
  <si>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</si>
  <si>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</si>
  <si>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</si>
  <si>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</si>
  <si>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</si>
  <si>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</si>
  <si>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</si>
  <si>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</si>
  <si>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</si>
  <si>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</si>
  <si>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</si>
  <si>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</si>
  <si>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</si>
  <si>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</si>
  <si>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</si>
  <si>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</si>
  <si>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</si>
  <si>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</si>
  <si>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</si>
  <si>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</si>
  <si>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</si>
  <si>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</si>
  <si>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</si>
  <si>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</si>
  <si>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</si>
  <si>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</si>
  <si>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</si>
  <si>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</si>
  <si>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</si>
  <si>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</si>
  <si>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</si>
  <si>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</si>
  <si>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</si>
  <si>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</si>
  <si>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</si>
  <si>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</si>
  <si>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</si>
  <si>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</si>
  <si>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</si>
  <si>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</si>
  <si>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</si>
  <si>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</si>
  <si>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</si>
  <si>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</si>
  <si>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</si>
  <si>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</si>
  <si>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</si>
  <si>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</si>
  <si>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</si>
  <si>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</si>
  <si>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</si>
  <si>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</si>
  <si>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</si>
  <si>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</si>
  <si>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</si>
  <si>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</si>
  <si>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</si>
  <si>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</si>
  <si>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</si>
  <si>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</si>
  <si>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</si>
  <si>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</si>
  <si>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</si>
  <si>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</si>
  <si>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</si>
  <si>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</si>
  <si>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</si>
  <si>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</si>
  <si>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</si>
  <si>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</si>
  <si>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</si>
  <si>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</si>
  <si>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</si>
  <si>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</si>
  <si>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</si>
  <si>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</si>
  <si>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</si>
  <si>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</si>
  <si>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</si>
  <si>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</si>
  <si>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</si>
  <si>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</si>
  <si>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</si>
  <si>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</si>
  <si>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</si>
  <si>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</si>
  <si>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</si>
  <si>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</si>
  <si>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</si>
  <si>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</si>
  <si>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</si>
  <si>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</si>
  <si>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</si>
  <si>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</si>
  <si>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</si>
  <si>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</si>
  <si>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</si>
  <si>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</si>
  <si>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</si>
  <si>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</si>
  <si>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</si>
  <si>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</si>
  <si>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</si>
  <si>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</si>
  <si>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</si>
  <si>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</si>
  <si>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</si>
  <si>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</si>
  <si>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</si>
  <si>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</si>
  <si>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</si>
  <si>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</si>
  <si>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</si>
  <si>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</si>
  <si>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</si>
  <si>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</si>
  <si>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</si>
  <si>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</si>
  <si>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</si>
  <si>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</si>
  <si>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</si>
  <si>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</si>
  <si>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</si>
  <si>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</si>
  <si>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</si>
  <si>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</si>
  <si>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</si>
  <si>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</si>
  <si>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</si>
  <si>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</si>
  <si>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</si>
  <si>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</si>
  <si>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</si>
  <si>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</si>
  <si>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</si>
  <si>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</si>
  <si>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</si>
  <si>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</si>
  <si>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</si>
  <si>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</si>
  <si>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</si>
  <si>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</si>
  <si>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</si>
  <si>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</si>
  <si>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</si>
  <si>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</si>
  <si>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</si>
  <si>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</si>
  <si>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</si>
  <si>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</si>
  <si>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</si>
  <si>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</si>
  <si>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</si>
  <si>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</si>
  <si>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</si>
  <si>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</si>
  <si>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</si>
  <si>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</si>
  <si>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</si>
  <si>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</si>
  <si>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</si>
  <si>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</si>
  <si>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</si>
  <si>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</si>
  <si>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</si>
  <si>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</si>
  <si>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</si>
  <si>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</si>
  <si>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</si>
  <si>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</si>
  <si>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</si>
  <si>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</si>
  <si>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</si>
  <si>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</si>
  <si>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</si>
  <si>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</si>
  <si>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</si>
  <si>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</si>
  <si>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</si>
  <si>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</si>
  <si>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</si>
  <si>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</si>
  <si>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</si>
  <si>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</si>
  <si>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</si>
  <si>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</si>
  <si>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</si>
  <si>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</si>
  <si>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</si>
  <si>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</si>
  <si>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</si>
  <si>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</si>
  <si>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</si>
  <si>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</si>
  <si>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</si>
  <si>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</si>
  <si>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</si>
  <si>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</si>
  <si>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</si>
  <si>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</si>
  <si>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</si>
  <si>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</si>
  <si>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</si>
  <si>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</si>
  <si>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</si>
  <si>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</si>
  <si>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</si>
  <si>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</si>
  <si>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</si>
  <si>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</si>
  <si>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</si>
  <si>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</si>
  <si>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</si>
  <si>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</si>
  <si>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</si>
  <si>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</si>
  <si>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</si>
  <si>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</si>
  <si>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</si>
  <si>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</si>
  <si>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</si>
  <si>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</si>
  <si>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</si>
  <si>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</si>
  <si>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</si>
  <si>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</si>
  <si>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</si>
  <si>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</si>
  <si>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</si>
  <si>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</si>
  <si>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</si>
  <si>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</si>
  <si>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</si>
  <si>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</si>
  <si>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</si>
  <si>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</si>
  <si>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</si>
  <si>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</si>
  <si>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</si>
  <si>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</si>
  <si>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</si>
  <si>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</si>
  <si>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</si>
  <si>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</si>
  <si>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</si>
  <si>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</si>
  <si>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</si>
  <si>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</si>
  <si>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</si>
  <si>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</si>
  <si>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</si>
  <si>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</si>
  <si>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</si>
  <si>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</si>
  <si>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</si>
  <si>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</si>
  <si>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</si>
  <si>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</si>
  <si>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</si>
  <si>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</si>
  <si>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</si>
  <si>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</si>
  <si>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</si>
  <si>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</si>
  <si>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</si>
  <si>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</si>
  <si>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</si>
  <si>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</si>
  <si>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</si>
  <si>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</si>
  <si>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</si>
  <si>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</si>
  <si>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</si>
  <si>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</si>
  <si>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</si>
  <si>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</si>
  <si>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</si>
  <si>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</si>
  <si>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</si>
  <si>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</si>
  <si>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</si>
  <si>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</si>
  <si>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</si>
  <si>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</si>
  <si>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</si>
  <si>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</si>
  <si>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</si>
  <si>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</si>
  <si>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</si>
  <si>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</si>
  <si>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</si>
  <si>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</si>
  <si>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</si>
  <si>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</si>
  <si>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</si>
  <si>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</si>
  <si>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</si>
  <si>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</si>
  <si>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</si>
  <si>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</si>
  <si>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</si>
  <si>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</si>
  <si>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</si>
  <si>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</si>
  <si>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</si>
  <si>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</si>
  <si>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</si>
  <si>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</si>
  <si>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</si>
  <si>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</si>
  <si>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</si>
  <si>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</si>
  <si>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</si>
  <si>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</si>
  <si>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</si>
  <si>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</si>
  <si>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</si>
  <si>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</si>
  <si>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</si>
  <si>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</si>
  <si>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</si>
  <si>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</si>
  <si>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</si>
  <si>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</si>
  <si>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</si>
  <si>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</si>
  <si>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</si>
  <si>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</si>
  <si>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</si>
  <si>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</si>
  <si>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</si>
  <si>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</si>
  <si>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</si>
  <si>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</si>
  <si>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</si>
  <si>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</si>
  <si>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</si>
  <si>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</si>
  <si>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</si>
  <si>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</si>
  <si>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</si>
  <si>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</si>
  <si>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</si>
  <si>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</si>
  <si>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</si>
  <si>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</si>
  <si>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</si>
  <si>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</si>
  <si>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</si>
  <si>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</si>
  <si>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</si>
  <si>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</si>
  <si>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</si>
  <si>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</si>
  <si>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</si>
  <si>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</si>
  <si>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</si>
  <si>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</si>
  <si>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</si>
  <si>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</si>
  <si>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</si>
  <si>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</si>
  <si>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</si>
  <si>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</si>
  <si>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</si>
  <si>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</si>
  <si>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</si>
  <si>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</si>
  <si>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</si>
  <si>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</si>
  <si>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</si>
  <si>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</si>
  <si>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</si>
  <si>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</si>
  <si>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</si>
  <si>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</si>
  <si>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</si>
  <si>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</si>
  <si>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</si>
  <si>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</si>
  <si>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</si>
  <si>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</si>
  <si>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</si>
  <si>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</si>
  <si>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</si>
  <si>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</si>
  <si>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</si>
  <si>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</si>
  <si>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</si>
  <si>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</si>
  <si>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</si>
  <si>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</si>
  <si>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</si>
  <si>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</si>
  <si>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</si>
  <si>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</si>
  <si>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</si>
  <si>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</si>
  <si>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</si>
  <si>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</si>
  <si>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</si>
  <si>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</si>
  <si>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</si>
  <si>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</si>
  <si>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</si>
  <si>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</si>
  <si>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</si>
  <si>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</si>
  <si>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</si>
  <si>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</si>
  <si>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</si>
  <si>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</si>
  <si>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</si>
  <si>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</si>
  <si>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</si>
  <si>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</si>
  <si>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</si>
  <si>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</si>
  <si>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</si>
  <si>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</si>
  <si>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</si>
  <si>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</si>
  <si>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</si>
  <si>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</si>
  <si>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</si>
  <si>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</si>
  <si>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</si>
  <si>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</si>
  <si>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</si>
  <si>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</si>
  <si>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</si>
  <si>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</si>
  <si>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</si>
  <si>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</si>
  <si>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</si>
  <si>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</si>
  <si>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</si>
  <si>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</si>
  <si>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</si>
  <si>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</si>
  <si>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</si>
  <si>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</si>
  <si>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</si>
  <si>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</si>
  <si>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</si>
  <si>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</si>
  <si>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</si>
  <si>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</si>
  <si>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</si>
  <si>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</si>
  <si>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</si>
  <si>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</si>
  <si>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</si>
  <si>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</si>
  <si>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</si>
  <si>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</si>
  <si>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</si>
  <si>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</si>
  <si>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</si>
  <si>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</si>
  <si>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</si>
  <si>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</si>
  <si>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</si>
  <si>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</si>
  <si>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</si>
  <si>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</si>
  <si>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</si>
  <si>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</si>
  <si>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</si>
  <si>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</si>
  <si>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</si>
  <si>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</si>
  <si>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</si>
  <si>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</si>
  <si>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</si>
  <si>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</si>
  <si>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</si>
  <si>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</si>
  <si>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</si>
  <si>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</si>
  <si>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</si>
  <si>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</si>
  <si>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</si>
  <si>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</si>
  <si>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</si>
  <si>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</si>
  <si>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</si>
  <si>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</si>
  <si>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</si>
  <si>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</si>
  <si>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</si>
  <si>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</si>
  <si>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</si>
  <si>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</si>
  <si>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</si>
  <si>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</si>
  <si>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</si>
  <si>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</si>
  <si>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</si>
  <si>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</si>
  <si>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</si>
  <si>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</si>
  <si>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</si>
  <si>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</si>
  <si>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</si>
  <si>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</si>
  <si>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</si>
  <si>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</si>
  <si>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</si>
  <si>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</si>
  <si>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</si>
  <si>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</si>
  <si>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</si>
  <si>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</si>
  <si>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</si>
  <si>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</si>
  <si>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</si>
  <si>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</si>
  <si>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</si>
  <si>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</si>
  <si>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</si>
  <si>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</si>
  <si>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</si>
  <si>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</si>
  <si>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</si>
  <si>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</si>
  <si>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</si>
  <si>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</si>
  <si>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</si>
  <si>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</si>
  <si>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</si>
  <si>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</si>
  <si>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</si>
  <si>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</si>
  <si>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</si>
  <si>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</si>
  <si>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</si>
  <si>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</si>
  <si>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</si>
  <si>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</si>
  <si>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</si>
  <si>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</si>
  <si>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</si>
  <si>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</si>
  <si>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</si>
  <si>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</si>
  <si>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</si>
  <si>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</si>
  <si>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</si>
  <si>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</si>
  <si>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</si>
  <si>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</si>
  <si>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</si>
  <si>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</si>
  <si>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</si>
  <si>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</si>
  <si>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</si>
  <si>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</si>
  <si>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</si>
  <si>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</si>
  <si>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</si>
  <si>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</si>
  <si>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</si>
  <si>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</si>
  <si>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</si>
  <si>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</si>
  <si>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</si>
  <si>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</si>
  <si>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</si>
  <si>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</si>
  <si>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</si>
  <si>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</si>
  <si>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</si>
  <si>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</si>
  <si>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</si>
  <si>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</si>
  <si>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</si>
  <si>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</si>
  <si>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</si>
  <si>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</si>
  <si>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</si>
  <si>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</si>
  <si>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</si>
  <si>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</si>
  <si>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</si>
  <si>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</si>
  <si>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</si>
  <si>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</si>
  <si>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</si>
  <si>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</si>
  <si>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</si>
  <si>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</si>
  <si>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</si>
  <si>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</si>
  <si>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</si>
  <si>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</si>
  <si>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</si>
  <si>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</si>
  <si>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</si>
  <si>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</si>
  <si>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</si>
  <si>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</si>
  <si>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</si>
  <si>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</si>
  <si>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</si>
  <si>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</si>
  <si>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</si>
  <si>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</si>
  <si>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</si>
  <si>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</si>
  <si>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</si>
  <si>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</si>
  <si>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</si>
  <si>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</si>
  <si>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</si>
  <si>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</si>
  <si>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</si>
  <si>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</si>
  <si>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</si>
  <si>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</si>
  <si>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</si>
  <si>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</si>
  <si>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</si>
  <si>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</si>
  <si>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</si>
  <si>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</si>
  <si>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</si>
  <si>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</si>
  <si>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</si>
  <si>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</si>
  <si>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</si>
  <si>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</si>
  <si>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</si>
  <si>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</si>
  <si>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</si>
  <si>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</si>
  <si>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</si>
  <si>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</si>
  <si>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</si>
  <si>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</si>
  <si>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</si>
  <si>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</si>
  <si>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</si>
  <si>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</si>
  <si>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</si>
  <si>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</si>
  <si>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</si>
  <si>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</si>
  <si>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</si>
  <si>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</si>
  <si>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</si>
  <si>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</si>
  <si>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</si>
  <si>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</si>
  <si>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</si>
  <si>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</si>
  <si>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</si>
  <si>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</si>
  <si>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</si>
  <si>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</si>
  <si>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</si>
  <si>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</si>
  <si>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</si>
  <si>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</si>
  <si>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</si>
  <si>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</si>
  <si>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</si>
  <si>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</si>
  <si>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</si>
  <si>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</si>
  <si>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</si>
  <si>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</si>
  <si>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</si>
  <si>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</si>
  <si>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</si>
  <si>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</si>
  <si>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</si>
  <si>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</si>
  <si>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</si>
  <si>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</si>
  <si>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</si>
  <si>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</si>
  <si>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</si>
  <si>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</si>
  <si>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</si>
  <si>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</si>
  <si>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</si>
  <si>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</si>
  <si>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</si>
  <si>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</si>
  <si>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</si>
  <si>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</si>
  <si>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</si>
  <si>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</si>
  <si>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</si>
  <si>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</si>
  <si>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</si>
  <si>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</si>
  <si>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</si>
  <si>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</si>
  <si>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</si>
  <si>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</si>
  <si>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</si>
  <si>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</si>
  <si>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</si>
  <si>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</si>
  <si>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</si>
  <si>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</si>
  <si>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</si>
  <si>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</si>
  <si>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</si>
  <si>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</si>
  <si>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</si>
  <si>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</si>
  <si>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</si>
  <si>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</si>
  <si>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</si>
  <si>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</si>
  <si>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</si>
  <si>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</si>
  <si>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</si>
  <si>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</si>
  <si>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</si>
  <si>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</si>
  <si>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</si>
  <si>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</si>
  <si>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</si>
  <si>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</si>
  <si>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</si>
  <si>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</si>
  <si>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</si>
  <si>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</si>
  <si>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</si>
  <si>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</si>
  <si>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</si>
  <si>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</si>
  <si>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</si>
  <si>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</si>
  <si>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</si>
  <si>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</si>
  <si>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</si>
  <si>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</si>
  <si>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</si>
  <si>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</si>
  <si>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</si>
  <si>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</si>
  <si>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</si>
  <si>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</si>
  <si>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</si>
  <si>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</si>
  <si>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</si>
  <si>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</si>
  <si>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</si>
  <si>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</si>
  <si>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</si>
  <si>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</si>
  <si>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</si>
  <si>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</si>
  <si>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</si>
  <si>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</si>
  <si>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</si>
  <si>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</si>
  <si>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</si>
  <si>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</si>
  <si>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</si>
  <si>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</si>
  <si>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</si>
  <si>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</si>
  <si>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</si>
  <si>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</si>
  <si>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</si>
  <si>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</si>
  <si>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</si>
  <si>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</si>
  <si>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</si>
  <si>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</si>
  <si>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</si>
  <si>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</si>
  <si>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</si>
  <si>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</si>
  <si>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</si>
  <si>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</si>
  <si>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</si>
  <si>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</si>
  <si>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</si>
  <si>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</si>
  <si>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</si>
  <si>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</si>
  <si>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</si>
  <si>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</si>
  <si>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</si>
  <si>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</si>
  <si>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</si>
  <si>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</si>
  <si>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</si>
  <si>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</si>
  <si>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</si>
  <si>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</si>
  <si>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</si>
  <si>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</si>
  <si>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</si>
  <si>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</si>
  <si>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</si>
  <si>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</si>
  <si>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</si>
  <si>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</si>
  <si>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</si>
  <si>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</si>
  <si>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</si>
  <si>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</si>
  <si>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</si>
  <si>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</si>
  <si>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</si>
  <si>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</si>
  <si>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</si>
  <si>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</si>
  <si>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</si>
  <si>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</si>
  <si>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</si>
  <si>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</si>
  <si>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</si>
  <si>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</si>
  <si>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</si>
  <si>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</si>
  <si>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</si>
  <si>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</si>
  <si>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</si>
  <si>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</si>
  <si>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</si>
  <si>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</si>
  <si>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</si>
  <si>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</si>
  <si>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</si>
  <si>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</si>
  <si>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</si>
  <si>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</si>
  <si>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</si>
  <si>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</si>
  <si>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</si>
  <si>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</si>
  <si>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</si>
  <si>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</si>
  <si>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</si>
  <si>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</si>
  <si>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</si>
  <si>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</si>
  <si>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</si>
  <si>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</si>
  <si>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</si>
  <si>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</si>
  <si>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</si>
  <si>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</si>
  <si>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</si>
  <si>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</si>
  <si>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</si>
  <si>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</si>
  <si>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</si>
  <si>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</si>
  <si>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</si>
  <si>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</si>
  <si>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</si>
  <si>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</si>
  <si>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</si>
  <si>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</si>
  <si>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</si>
  <si>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</si>
  <si>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</si>
  <si>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</si>
  <si>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</si>
  <si>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</si>
  <si>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</si>
  <si>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</si>
  <si>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</si>
  <si>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</si>
  <si>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</si>
  <si>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</si>
  <si>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</si>
  <si>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</si>
  <si>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</si>
  <si>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</si>
  <si>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</si>
  <si>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</si>
  <si>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</si>
  <si>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</si>
  <si>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</si>
  <si>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</si>
  <si>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</si>
  <si>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</si>
  <si>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</si>
  <si>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</si>
  <si>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</si>
  <si>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</si>
  <si>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</si>
  <si>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</si>
  <si>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</si>
  <si>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</si>
  <si>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</si>
  <si>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</si>
  <si>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</si>
  <si>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</si>
  <si>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</si>
  <si>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</si>
  <si>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</si>
  <si>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</si>
  <si>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</si>
  <si>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</si>
  <si>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</si>
  <si>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</si>
  <si>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</si>
  <si>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</si>
  <si>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</si>
  <si>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</si>
  <si>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</si>
  <si>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</si>
  <si>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</si>
  <si>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</si>
  <si>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</si>
  <si>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</si>
  <si>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</si>
  <si>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</si>
  <si>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</si>
  <si>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</si>
  <si>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</si>
  <si>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</si>
  <si>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</si>
  <si>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</si>
  <si>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</si>
  <si>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</si>
  <si>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</si>
  <si>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</si>
  <si>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</si>
  <si>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</si>
  <si>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</si>
  <si>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</si>
  <si>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</si>
  <si>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</si>
  <si>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</si>
  <si>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</si>
  <si>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</si>
  <si>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</si>
  <si>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</si>
  <si>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</si>
  <si>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</si>
  <si>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</si>
  <si>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</si>
  <si>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</si>
  <si>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</si>
  <si>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</si>
  <si>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</si>
  <si>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</si>
  <si>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</si>
  <si>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</si>
  <si>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</si>
  <si>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</si>
  <si>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</si>
  <si>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</si>
  <si>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</si>
  <si>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</si>
  <si>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</si>
  <si>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</si>
  <si>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</si>
  <si>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</si>
  <si>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</si>
  <si>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</si>
  <si>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</si>
  <si>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</si>
  <si>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</si>
  <si>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</si>
  <si>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</si>
  <si>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</si>
  <si>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</si>
  <si>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</si>
  <si>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</si>
  <si>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</si>
  <si>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</si>
  <si>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</si>
  <si>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</si>
  <si>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</si>
  <si>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</si>
  <si>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</si>
  <si>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</si>
  <si>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</si>
  <si>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</si>
  <si>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</si>
  <si>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</si>
  <si>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</si>
  <si>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</si>
  <si>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</si>
  <si>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</si>
  <si>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</si>
  <si>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</si>
  <si>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</si>
  <si>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</si>
  <si>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</si>
  <si>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</si>
  <si>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</si>
  <si>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</si>
  <si>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</si>
  <si>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</si>
  <si>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</si>
  <si>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</si>
  <si>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</si>
  <si>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</si>
  <si>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</si>
  <si>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</si>
  <si>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</si>
  <si>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</si>
  <si>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</si>
  <si>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</si>
  <si>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</si>
  <si>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</si>
  <si>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</si>
  <si>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</si>
  <si>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</si>
  <si>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</si>
  <si>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</si>
  <si>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</si>
  <si>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</si>
  <si>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</si>
  <si>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</si>
  <si>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</si>
  <si>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</si>
  <si>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</si>
  <si>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</si>
  <si>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</si>
  <si>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</si>
  <si>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</si>
  <si>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</si>
  <si>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</si>
  <si>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</si>
  <si>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</si>
  <si>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</si>
  <si>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</si>
  <si>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</si>
  <si>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</si>
  <si>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</si>
  <si>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</si>
  <si>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</si>
  <si>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</si>
  <si>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</si>
  <si>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</si>
  <si>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</si>
  <si>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</si>
  <si>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</si>
  <si>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</si>
  <si>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</si>
  <si>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</si>
  <si>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</si>
  <si>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</si>
  <si>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</si>
  <si>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</si>
  <si>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</si>
  <si>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</si>
  <si>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</si>
  <si>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</si>
  <si>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</si>
  <si>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</si>
  <si>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</si>
  <si>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</si>
  <si>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</si>
  <si>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</si>
  <si>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</si>
  <si>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</si>
  <si>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</si>
  <si>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</si>
  <si>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</si>
  <si>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</si>
  <si>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</si>
  <si>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</si>
  <si>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</si>
  <si>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</si>
  <si>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</si>
  <si>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</si>
  <si>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</si>
  <si>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</si>
  <si>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</si>
  <si>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</si>
  <si>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</si>
  <si>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</si>
  <si>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</si>
  <si>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</si>
  <si>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</si>
  <si>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</si>
  <si>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</si>
  <si>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</si>
  <si>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</si>
  <si>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</si>
  <si>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</si>
  <si>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</si>
  <si>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</si>
  <si>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</si>
  <si>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</si>
  <si>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</si>
  <si>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</si>
  <si>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</si>
  <si>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</si>
  <si>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</si>
  <si>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</si>
  <si>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</si>
  <si>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</si>
  <si>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</si>
  <si>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</si>
  <si>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</si>
  <si>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</si>
  <si>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</si>
  <si>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</si>
  <si>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</si>
  <si>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</si>
  <si>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</si>
  <si>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</si>
  <si>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</si>
  <si>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</si>
  <si>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</si>
  <si>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</si>
  <si>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</si>
  <si>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</si>
  <si>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</si>
  <si>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</si>
  <si>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</si>
  <si>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</si>
  <si>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</si>
  <si>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</si>
  <si>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</si>
  <si>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</si>
  <si>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</si>
  <si>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</si>
  <si>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</si>
  <si>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</si>
  <si>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</si>
  <si>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</si>
  <si>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</si>
  <si>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</si>
  <si>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</si>
  <si>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</si>
  <si>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</si>
  <si>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</si>
  <si>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</si>
  <si>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</si>
  <si>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</si>
  <si>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</si>
  <si>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</si>
  <si>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</si>
  <si>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</si>
  <si>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</si>
  <si>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</si>
  <si>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</si>
  <si>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</si>
  <si>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</si>
  <si>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</si>
  <si>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</si>
  <si>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</si>
  <si>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</si>
  <si>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</si>
  <si>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</si>
  <si>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</si>
  <si>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</si>
  <si>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</si>
  <si>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</si>
  <si>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</si>
  <si>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</si>
  <si>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</si>
  <si>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</si>
  <si>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</si>
  <si>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</si>
  <si>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</si>
  <si>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</si>
  <si>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</si>
  <si>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</si>
  <si>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</si>
  <si>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</si>
  <si>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</si>
  <si>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</si>
  <si>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</si>
  <si>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</si>
  <si>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</si>
  <si>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</si>
  <si>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</si>
  <si>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</si>
  <si>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</si>
  <si>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</si>
  <si>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</si>
  <si>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</si>
  <si>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</si>
  <si>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</si>
  <si>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</si>
  <si>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</si>
  <si>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</si>
  <si>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</si>
  <si>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</si>
  <si>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</si>
  <si>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</si>
  <si>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</si>
  <si>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</si>
  <si>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</si>
  <si>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</si>
  <si>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</si>
  <si>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</si>
  <si>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</si>
  <si>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</si>
  <si>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</si>
  <si>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</si>
  <si>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</si>
  <si>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</si>
  <si>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</si>
  <si>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</si>
  <si>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</si>
  <si>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</si>
  <si>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</si>
  <si>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</si>
  <si>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</si>
  <si>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</si>
  <si>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</si>
  <si>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</si>
  <si>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</si>
  <si>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</si>
  <si>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</si>
  <si>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</si>
  <si>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</si>
  <si>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</si>
  <si>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</si>
  <si>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</si>
  <si>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</si>
  <si>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</si>
  <si>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</si>
  <si>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</si>
  <si>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</si>
  <si>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</si>
  <si>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</si>
  <si>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</si>
  <si>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</si>
  <si>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</si>
  <si>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</si>
  <si>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</si>
  <si>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</si>
  <si>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</si>
  <si>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</si>
  <si>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</si>
  <si>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</si>
  <si>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</si>
  <si>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</si>
  <si>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</si>
  <si>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</si>
  <si>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</si>
  <si>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</si>
  <si>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</si>
  <si>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</si>
  <si>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</si>
  <si>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</si>
  <si>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</si>
  <si>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</si>
  <si>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</si>
  <si>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</si>
  <si>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</si>
  <si>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</si>
  <si>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</si>
  <si>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</si>
  <si>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</si>
  <si>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</si>
  <si>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</si>
  <si>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</si>
  <si>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</si>
  <si>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</si>
  <si>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</si>
  <si>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</si>
  <si>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</si>
  <si>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</si>
  <si>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</si>
  <si>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</si>
  <si>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</si>
  <si>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</si>
  <si>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</si>
  <si>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</si>
  <si>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</si>
  <si>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</si>
  <si>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</si>
  <si>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</si>
  <si>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</si>
  <si>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</si>
  <si>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</si>
  <si>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</si>
  <si>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</si>
  <si>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</si>
  <si>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</si>
  <si>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</si>
  <si>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</si>
  <si>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</si>
  <si>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</si>
  <si>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</si>
  <si>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</si>
  <si>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</si>
  <si>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</si>
  <si>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</si>
  <si>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</si>
  <si>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</si>
  <si>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</si>
  <si>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</si>
  <si>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</si>
  <si>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</si>
  <si>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</si>
  <si>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</si>
  <si>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</si>
  <si>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</si>
  <si>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</si>
  <si>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</si>
  <si>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</si>
  <si>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</si>
  <si>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</si>
  <si>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</si>
  <si>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</si>
  <si>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</si>
  <si>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</si>
  <si>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</si>
  <si>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</si>
  <si>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</si>
  <si>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</si>
  <si>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</si>
  <si>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</si>
  <si>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</si>
  <si>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</si>
  <si>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</si>
  <si>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</si>
  <si>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</si>
  <si>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</si>
  <si>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</si>
  <si>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</si>
  <si>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</si>
  <si>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</si>
  <si>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</si>
  <si>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</si>
  <si>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</si>
  <si>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</si>
  <si>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</si>
  <si>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</si>
  <si>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</si>
  <si>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</si>
  <si>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</si>
  <si>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</si>
  <si>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</si>
  <si>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</si>
  <si>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</si>
  <si>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</si>
  <si>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</si>
  <si>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</si>
  <si>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</si>
  <si>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</si>
  <si>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</si>
  <si>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</si>
  <si>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</si>
  <si>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</si>
  <si>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</si>
  <si>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</si>
  <si>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</si>
  <si>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</si>
  <si>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</si>
  <si>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</si>
  <si>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</si>
  <si>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</si>
  <si>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</si>
  <si>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</si>
  <si>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</si>
  <si>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</si>
  <si>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</si>
  <si>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</si>
  <si>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</si>
  <si>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</si>
  <si>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</si>
  <si>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</si>
  <si>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</si>
  <si>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</si>
  <si>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</si>
  <si>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</si>
  <si>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</si>
  <si>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</si>
  <si>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</si>
  <si>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</si>
  <si>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</si>
  <si>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</si>
  <si>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</si>
  <si>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</si>
  <si>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</si>
  <si>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</si>
  <si>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</si>
  <si>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</si>
  <si>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</si>
  <si>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</si>
  <si>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</si>
  <si>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</si>
  <si>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</si>
  <si>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</si>
  <si>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</si>
  <si>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</si>
  <si>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</si>
  <si>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</si>
  <si>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</si>
  <si>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</si>
  <si>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</si>
  <si>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</si>
  <si>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</si>
  <si>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</si>
  <si>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</si>
  <si>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</si>
  <si>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</si>
  <si>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</si>
  <si>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</si>
  <si>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</si>
  <si>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</si>
  <si>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</si>
  <si>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</si>
  <si>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</si>
  <si>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</si>
  <si>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</si>
  <si>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</si>
  <si>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</si>
  <si>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</si>
  <si>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</si>
  <si>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</si>
  <si>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</si>
  <si>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</si>
  <si>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</si>
  <si>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</si>
  <si>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</si>
  <si>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</si>
  <si>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</si>
  <si>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</si>
  <si>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</si>
  <si>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</si>
  <si>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</si>
  <si>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</si>
  <si>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</si>
  <si>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</si>
  <si>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</si>
  <si>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</si>
  <si>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</si>
  <si>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</si>
  <si>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</si>
  <si>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</si>
  <si>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</si>
  <si>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</si>
  <si>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</si>
  <si>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</si>
  <si>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</si>
  <si>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</si>
  <si>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</si>
  <si>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</si>
  <si>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</si>
  <si>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</si>
  <si>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</si>
  <si>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</si>
  <si>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</si>
  <si>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</si>
  <si>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</si>
  <si>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</si>
  <si>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</si>
  <si>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</si>
  <si>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</si>
  <si>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</si>
  <si>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</si>
  <si>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</si>
  <si>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</si>
  <si>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</si>
  <si>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</si>
  <si>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</si>
  <si>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</si>
  <si>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</si>
  <si>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</si>
  <si>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</si>
  <si>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</si>
  <si>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</si>
  <si>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</si>
  <si>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</si>
  <si>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</si>
  <si>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</si>
  <si>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</si>
  <si>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</si>
  <si>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</si>
  <si>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</si>
  <si>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</si>
  <si>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</si>
  <si>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</si>
  <si>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</si>
  <si>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</si>
  <si>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</si>
  <si>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</si>
  <si>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</si>
  <si>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</si>
  <si>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</si>
  <si>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</si>
  <si>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</si>
  <si>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</si>
  <si>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</si>
  <si>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</si>
  <si>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</si>
  <si>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</si>
  <si>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</si>
  <si>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</si>
  <si>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</si>
  <si>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</si>
  <si>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</si>
  <si>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</si>
  <si>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</si>
  <si>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</si>
  <si>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</si>
  <si>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</si>
  <si>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</si>
  <si>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</si>
  <si>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</si>
  <si>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</si>
  <si>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</si>
  <si>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</si>
  <si>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</si>
  <si>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</si>
  <si>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</si>
  <si>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</si>
  <si>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</si>
  <si>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</si>
  <si>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</si>
  <si>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</si>
  <si>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</si>
  <si>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</si>
  <si>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</si>
  <si>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</si>
  <si>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</si>
  <si>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</si>
  <si>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</si>
  <si>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</si>
  <si>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</si>
  <si>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</si>
  <si>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</si>
  <si>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</si>
  <si>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</si>
  <si>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</si>
  <si>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</si>
  <si>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</si>
  <si>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</si>
  <si>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</si>
  <si>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</si>
  <si>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</si>
  <si>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</si>
  <si>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</si>
  <si>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</si>
  <si>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</si>
  <si>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</si>
  <si>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</si>
  <si>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</si>
  <si>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</si>
  <si>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</si>
  <si>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</si>
  <si>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</si>
  <si>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</si>
  <si>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</si>
  <si>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</si>
  <si>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</si>
  <si>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</si>
  <si>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</si>
  <si>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</si>
  <si>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</si>
  <si>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</si>
  <si>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</si>
  <si>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</si>
  <si>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</si>
  <si>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</si>
  <si>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</si>
  <si>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</si>
  <si>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</si>
  <si>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</si>
  <si>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</si>
  <si>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</si>
  <si>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</si>
  <si>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</si>
  <si>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</si>
  <si>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</si>
  <si>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</si>
  <si>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</si>
  <si>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</si>
  <si>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</si>
  <si>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</si>
  <si>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</si>
  <si>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</si>
  <si>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</si>
  <si>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</si>
  <si>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</si>
  <si>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</si>
  <si>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</si>
  <si>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</si>
  <si>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</si>
  <si>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</si>
  <si>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</si>
  <si>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</si>
  <si>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</si>
  <si>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</si>
  <si>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</si>
  <si>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</si>
  <si>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</si>
  <si>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</si>
  <si>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</si>
  <si>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</si>
  <si>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</si>
  <si>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</si>
  <si>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</si>
  <si>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</si>
  <si>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</si>
  <si>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</si>
  <si>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</si>
  <si>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</si>
  <si>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</si>
  <si>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</si>
  <si>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</si>
  <si>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</si>
  <si>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</si>
  <si>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</si>
  <si>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</si>
  <si>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</si>
  <si>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</si>
  <si>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</si>
  <si>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</si>
  <si>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</si>
  <si>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</si>
  <si>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</si>
  <si>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</si>
  <si>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</si>
  <si>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</si>
  <si>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</si>
  <si>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</si>
  <si>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</si>
  <si>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</si>
  <si>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</si>
  <si>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</si>
  <si>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</si>
  <si>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</si>
  <si>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</si>
  <si>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</si>
  <si>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</si>
  <si>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</si>
  <si>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</si>
  <si>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</si>
  <si>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</si>
  <si>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</si>
  <si>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</si>
  <si>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</si>
  <si>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</si>
  <si>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</si>
  <si>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</si>
  <si>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</si>
  <si>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</si>
  <si>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</si>
  <si>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</si>
  <si>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</si>
  <si>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</si>
  <si>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</si>
  <si>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</si>
  <si>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</si>
  <si>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</si>
  <si>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</si>
  <si>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</si>
  <si>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</si>
  <si>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</si>
  <si>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</si>
  <si>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</si>
  <si>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</si>
  <si>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</si>
  <si>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</si>
  <si>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</si>
  <si>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</si>
  <si>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</si>
  <si>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</si>
  <si>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</si>
  <si>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</si>
  <si>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</si>
  <si>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</si>
  <si>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</si>
  <si>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</si>
  <si>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</si>
  <si>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</si>
  <si>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</si>
  <si>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</si>
  <si>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</si>
  <si>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</si>
  <si>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</si>
  <si>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</si>
  <si>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</si>
  <si>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</si>
  <si>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</si>
  <si>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</si>
  <si>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</si>
  <si>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</si>
  <si>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</si>
  <si>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</si>
  <si>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</si>
  <si>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</si>
  <si>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</si>
  <si>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</si>
  <si>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</si>
  <si>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</si>
  <si>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</si>
  <si>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</si>
  <si>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</si>
  <si>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</si>
  <si>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</si>
  <si>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</si>
  <si>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</si>
  <si>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</si>
  <si>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</si>
  <si>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</si>
  <si>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</si>
  <si>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</si>
  <si>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</si>
  <si>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</si>
  <si>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</si>
  <si>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</si>
  <si>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</si>
  <si>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</si>
  <si>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</si>
  <si>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</si>
  <si>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</si>
  <si>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</si>
  <si>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</si>
  <si>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</si>
  <si>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</si>
  <si>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</si>
  <si>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</si>
  <si>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</si>
  <si>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</si>
  <si>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</si>
  <si>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</si>
  <si>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</si>
  <si>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</si>
  <si>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</si>
  <si>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</si>
  <si>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</si>
  <si>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</si>
  <si>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</si>
  <si>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</si>
  <si>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</si>
  <si>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</si>
  <si>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</si>
  <si>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</si>
  <si>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</si>
  <si>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</si>
  <si>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</si>
  <si>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</si>
  <si>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</si>
  <si>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</si>
  <si>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</si>
  <si>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</si>
  <si>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</si>
  <si>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</si>
  <si>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</si>
  <si>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</si>
  <si>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</si>
  <si>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</si>
  <si>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</si>
  <si>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</si>
  <si>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</si>
  <si>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</si>
  <si>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</si>
  <si>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</si>
  <si>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</si>
  <si>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</si>
  <si>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</si>
  <si>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</si>
  <si>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</si>
  <si>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</si>
  <si>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</si>
  <si>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</si>
  <si>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</si>
  <si>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</si>
  <si>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</si>
  <si>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</si>
  <si>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</si>
  <si>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</si>
  <si>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</si>
  <si>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</si>
  <si>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</si>
  <si>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</si>
  <si>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</si>
  <si>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</si>
  <si>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</si>
  <si>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</si>
  <si>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</si>
  <si>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</si>
  <si>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</si>
  <si>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</si>
  <si>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</si>
  <si>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</si>
  <si>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</si>
  <si>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</si>
  <si>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</si>
  <si>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</si>
  <si>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</si>
  <si>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</si>
  <si>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</si>
  <si>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</si>
  <si>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</si>
  <si>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</si>
  <si>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</si>
  <si>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</si>
  <si>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</si>
  <si>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</si>
  <si>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</si>
  <si>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</si>
  <si>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</si>
  <si>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</si>
  <si>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</si>
  <si>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</si>
  <si>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</si>
  <si>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</si>
  <si>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</si>
  <si>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</si>
  <si>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</si>
  <si>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</si>
  <si>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</si>
  <si>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</si>
  <si>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</si>
  <si>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</si>
  <si>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</si>
  <si>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</si>
  <si>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</si>
  <si>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</si>
  <si>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</si>
  <si>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</si>
  <si>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</si>
  <si>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</si>
  <si>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</si>
  <si>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</si>
  <si>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</si>
  <si>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</si>
  <si>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</si>
  <si>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</si>
  <si>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</si>
  <si>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</si>
  <si>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</si>
  <si>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</si>
  <si>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</si>
  <si>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</si>
  <si>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</si>
  <si>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</si>
  <si>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</si>
  <si>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</si>
  <si>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</si>
  <si>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</si>
  <si>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</si>
  <si>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</si>
  <si>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</si>
  <si>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</si>
  <si>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</si>
  <si>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</si>
  <si>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</si>
  <si>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</si>
  <si>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</si>
  <si>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</si>
  <si>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</si>
  <si>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</si>
  <si>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</si>
  <si>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</si>
  <si>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</si>
  <si>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</si>
  <si>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</si>
  <si>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</si>
  <si>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</si>
  <si>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</si>
  <si>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</si>
  <si>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</si>
  <si>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</si>
  <si>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</si>
  <si>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</si>
  <si>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</si>
  <si>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</si>
  <si>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</si>
  <si>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</si>
  <si>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</si>
  <si>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</si>
  <si>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</si>
  <si>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</si>
  <si>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</si>
  <si>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</si>
  <si>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</si>
  <si>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</si>
  <si>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</si>
  <si>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</si>
  <si>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</si>
  <si>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</si>
  <si>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</si>
  <si>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</si>
  <si>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</si>
  <si>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</si>
  <si>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</si>
  <si>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</si>
  <si>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</si>
  <si>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</si>
  <si>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</si>
  <si>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</si>
  <si>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</si>
  <si>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</si>
  <si>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</si>
  <si>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</si>
  <si>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</si>
  <si>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</si>
  <si>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</si>
  <si>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</si>
  <si>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</si>
  <si>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</si>
  <si>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</si>
  <si>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</si>
  <si>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</si>
  <si>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</si>
  <si>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</si>
  <si>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</si>
  <si>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</si>
  <si>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</si>
  <si>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</si>
  <si>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</si>
  <si>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</si>
  <si>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</si>
  <si>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</si>
  <si>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</si>
  <si>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</si>
  <si>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</si>
  <si>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</si>
  <si>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</si>
  <si>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</si>
  <si>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</si>
  <si>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</si>
  <si>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</si>
  <si>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</si>
  <si>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</si>
  <si>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</si>
  <si>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</si>
  <si>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</si>
  <si>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</si>
  <si>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</si>
  <si>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</si>
  <si>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</si>
  <si>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</si>
  <si>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</si>
  <si>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</si>
  <si>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</si>
  <si>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</si>
  <si>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</si>
  <si>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</si>
  <si>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</si>
  <si>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</si>
  <si>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</si>
  <si>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</si>
  <si>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</si>
  <si>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</si>
  <si>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</si>
  <si>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</si>
  <si>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</si>
  <si>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</si>
  <si>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</si>
  <si>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</si>
  <si>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</si>
  <si>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</si>
  <si>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</si>
  <si>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</si>
  <si>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</si>
  <si>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</si>
  <si>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</si>
  <si>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</si>
  <si>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</si>
  <si>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</si>
  <si>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</si>
  <si>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</si>
  <si>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</si>
  <si>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</si>
  <si>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</si>
  <si>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</si>
  <si>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</si>
  <si>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</si>
  <si>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</si>
  <si>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</si>
  <si>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</si>
  <si>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</si>
  <si>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</si>
  <si>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</si>
  <si>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</si>
  <si>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</si>
  <si>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</si>
  <si>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</si>
  <si>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</si>
  <si>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</si>
  <si>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</si>
  <si>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</si>
  <si>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</si>
  <si>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</si>
  <si>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</si>
  <si>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</si>
  <si>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</si>
  <si>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</si>
  <si>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</si>
  <si>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</si>
  <si>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</si>
  <si>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</si>
  <si>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</si>
  <si>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</si>
  <si>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</si>
  <si>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</si>
  <si>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</si>
  <si>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</si>
  <si>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</si>
  <si>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</si>
  <si>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</si>
  <si>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</si>
  <si>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</si>
  <si>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</si>
  <si>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</si>
  <si>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</si>
  <si>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</si>
  <si>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</si>
  <si>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</si>
  <si>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</si>
  <si>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</si>
  <si>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</si>
  <si>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</si>
  <si>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</si>
  <si>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</si>
  <si>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</si>
  <si>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</si>
  <si>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</si>
  <si>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</si>
  <si>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</si>
  <si>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</si>
  <si>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</si>
  <si>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</si>
  <si>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</si>
  <si>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</si>
  <si>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</si>
  <si>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</si>
  <si>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</si>
  <si>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</si>
  <si>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</si>
  <si>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</si>
  <si>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</si>
  <si>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</si>
  <si>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</si>
  <si>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</si>
  <si>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</si>
  <si>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</si>
  <si>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</si>
  <si>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</si>
  <si>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</si>
  <si>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</si>
  <si>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</si>
  <si>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</si>
  <si>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</si>
  <si>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</si>
  <si>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</si>
  <si>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</si>
  <si>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</si>
  <si>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</si>
  <si>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</si>
  <si>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</si>
  <si>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</si>
  <si>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</si>
  <si>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</si>
  <si>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</si>
  <si>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</si>
  <si>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</si>
  <si>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</si>
  <si>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</si>
  <si>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</si>
  <si>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</si>
  <si>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</si>
  <si>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</si>
  <si>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</si>
  <si>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</si>
  <si>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</si>
  <si>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</si>
  <si>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</si>
  <si>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</si>
  <si>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</si>
  <si>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</si>
  <si>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</si>
  <si>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</si>
  <si>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</si>
  <si>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</si>
  <si>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</si>
  <si>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</si>
  <si>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</si>
  <si>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</si>
  <si>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</si>
  <si>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</si>
  <si>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</si>
  <si>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</si>
  <si>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</si>
  <si>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</si>
  <si>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</si>
  <si>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</si>
  <si>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</si>
  <si>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</si>
  <si>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</si>
  <si>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</si>
  <si>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</si>
  <si>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</si>
  <si>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</si>
  <si>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</si>
  <si>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</si>
  <si>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</si>
  <si>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</si>
  <si>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</si>
  <si>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</si>
  <si>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</si>
  <si>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</si>
  <si>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</si>
  <si>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</si>
  <si>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</si>
  <si>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</si>
  <si>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</si>
  <si>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</si>
  <si>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</si>
  <si>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</si>
  <si>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</si>
  <si>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</si>
  <si>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</si>
  <si>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</si>
  <si>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</si>
  <si>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</si>
  <si>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</si>
  <si>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</si>
  <si>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</si>
  <si>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</si>
  <si>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</si>
  <si>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</si>
  <si>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</si>
  <si>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</si>
  <si>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</si>
  <si>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</si>
  <si>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</si>
  <si>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</si>
  <si>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</si>
  <si>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</si>
  <si>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</si>
  <si>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</si>
  <si>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</si>
  <si>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</si>
  <si>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</si>
  <si>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</si>
  <si>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</si>
  <si>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</si>
  <si>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</si>
  <si>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</si>
  <si>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</si>
  <si>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</si>
  <si>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</si>
  <si>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</si>
  <si>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</si>
  <si>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</si>
  <si>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</si>
  <si>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</si>
  <si>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</si>
  <si>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</si>
  <si>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</si>
  <si>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</si>
  <si>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</si>
  <si>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</si>
  <si>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</si>
  <si>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</si>
  <si>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</si>
  <si>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</si>
  <si>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</si>
  <si>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</si>
  <si>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</si>
  <si>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</si>
  <si>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</si>
  <si>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</si>
  <si>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</si>
  <si>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</si>
  <si>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</si>
  <si>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</si>
  <si>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</si>
  <si>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</si>
  <si>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</si>
  <si>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</si>
  <si>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</si>
  <si>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</si>
  <si>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</si>
  <si>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</si>
  <si>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</si>
  <si>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</si>
  <si>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</si>
  <si>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</si>
  <si>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</si>
  <si>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</si>
  <si>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</si>
  <si>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</si>
  <si>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</si>
  <si>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</si>
  <si>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</si>
  <si>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</si>
  <si>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</si>
  <si>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</si>
  <si>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</si>
  <si>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</si>
  <si>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</si>
  <si>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</si>
  <si>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</si>
  <si>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</si>
  <si>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</si>
  <si>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</si>
  <si>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</si>
  <si>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</si>
  <si>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</si>
  <si>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</si>
  <si>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</si>
  <si>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</si>
  <si>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</si>
  <si>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</si>
  <si>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</si>
  <si>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</si>
  <si>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</si>
  <si>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</si>
  <si>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</si>
  <si>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</si>
  <si>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</si>
  <si>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</si>
  <si>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</si>
  <si>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</si>
  <si>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</si>
  <si>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</si>
  <si>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</si>
  <si>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</si>
  <si>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</si>
  <si>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</si>
  <si>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</si>
  <si>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</si>
  <si>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</si>
  <si>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</si>
  <si>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</si>
  <si>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</si>
  <si>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</si>
  <si>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</si>
  <si>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</si>
  <si>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</si>
  <si>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</si>
  <si>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</si>
  <si>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</si>
  <si>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</si>
  <si>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</si>
  <si>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</si>
  <si>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</si>
  <si>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</si>
  <si>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</si>
  <si>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</si>
  <si>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</si>
  <si>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</si>
  <si>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</si>
  <si>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</si>
  <si>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</si>
  <si>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</si>
  <si>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</si>
  <si>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</si>
  <si>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</si>
  <si>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</si>
  <si>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</si>
  <si>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</si>
  <si>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</si>
  <si>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</si>
  <si>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</si>
  <si>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</si>
  <si>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</si>
  <si>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</si>
  <si>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</si>
  <si>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</si>
  <si>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</si>
  <si>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</si>
  <si>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</si>
  <si>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</si>
  <si>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</si>
  <si>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</si>
  <si>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</si>
  <si>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</si>
  <si>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</si>
  <si>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</si>
  <si>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</si>
  <si>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</si>
  <si>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</si>
  <si>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</si>
  <si>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</si>
  <si>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</si>
  <si>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</si>
  <si>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</si>
  <si>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</si>
  <si>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</si>
  <si>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</si>
  <si>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</si>
  <si>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</si>
  <si>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</si>
  <si>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</si>
  <si>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</si>
  <si>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</si>
  <si>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</si>
  <si>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</si>
  <si>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</si>
  <si>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</si>
  <si>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</si>
  <si>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</si>
  <si>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</si>
  <si>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</si>
  <si>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</si>
  <si>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</si>
  <si>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</si>
  <si>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</si>
  <si>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</si>
  <si>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</si>
  <si>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</si>
  <si>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</si>
  <si>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</si>
  <si>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</si>
  <si>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</si>
  <si>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</si>
  <si>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</si>
  <si>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</si>
  <si>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</si>
  <si>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</si>
  <si>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</si>
  <si>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</si>
  <si>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</si>
  <si>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</si>
  <si>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</si>
  <si>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</si>
  <si>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</si>
  <si>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</si>
  <si>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</si>
  <si>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</si>
  <si>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</si>
  <si>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</si>
  <si>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</si>
  <si>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</si>
  <si>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</si>
  <si>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</si>
  <si>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</si>
  <si>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</si>
  <si>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</si>
  <si>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</si>
  <si>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</si>
  <si>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</si>
  <si>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</si>
  <si>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</si>
  <si>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</si>
  <si>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</si>
  <si>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</si>
  <si>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</si>
  <si>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</si>
  <si>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</si>
  <si>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</si>
  <si>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</si>
  <si>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</si>
  <si>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</si>
  <si>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</si>
  <si>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</si>
  <si>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</si>
  <si>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</si>
  <si>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</si>
  <si>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</si>
  <si>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</si>
  <si>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</si>
  <si>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</si>
  <si>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</si>
  <si>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</si>
  <si>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</si>
  <si>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</si>
  <si>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</si>
  <si>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</si>
  <si>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</si>
  <si>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</si>
  <si>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</si>
  <si>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</si>
  <si>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</si>
  <si>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</si>
  <si>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</si>
  <si>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</si>
  <si>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</si>
  <si>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</si>
  <si>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</si>
  <si>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</si>
  <si>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</si>
  <si>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</si>
  <si>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</si>
  <si>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</si>
  <si>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</si>
  <si>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</si>
  <si>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</si>
  <si>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</si>
  <si>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</si>
  <si>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</si>
  <si>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</si>
  <si>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</si>
  <si>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</si>
  <si>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</si>
  <si>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</si>
  <si>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</si>
  <si>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</si>
  <si>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</si>
  <si>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</si>
  <si>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</si>
  <si>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</si>
  <si>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</si>
  <si>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</si>
  <si>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</si>
  <si>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</si>
  <si>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</si>
  <si>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</si>
  <si>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</si>
  <si>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</si>
  <si>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</si>
  <si>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</si>
  <si>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</si>
  <si>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</si>
  <si>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</si>
  <si>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</si>
  <si>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</si>
  <si>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</si>
  <si>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</si>
  <si>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</si>
  <si>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</si>
  <si>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</si>
  <si>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</si>
  <si>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</si>
  <si>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</si>
  <si>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</si>
  <si>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</si>
  <si>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</si>
  <si>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</si>
  <si>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</si>
  <si>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</si>
  <si>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</si>
  <si>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</si>
  <si>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</si>
  <si>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</si>
  <si>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</si>
  <si>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</si>
  <si>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</si>
  <si>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</si>
  <si>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</si>
  <si>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</si>
  <si>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</si>
  <si>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</si>
  <si>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</si>
  <si>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</si>
  <si>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</si>
  <si>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</si>
  <si>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</si>
  <si>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</si>
  <si>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</si>
  <si>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</si>
  <si>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</si>
  <si>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</si>
  <si>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</si>
  <si>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</si>
  <si>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</si>
  <si>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</si>
  <si>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</si>
  <si>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</si>
  <si>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</si>
  <si>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</si>
  <si>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</si>
  <si>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</si>
  <si>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</si>
  <si>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</si>
  <si>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</si>
  <si>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</si>
  <si>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</si>
  <si>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</si>
  <si>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</si>
  <si>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</si>
  <si>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</si>
  <si>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</si>
  <si>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</si>
  <si>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</si>
  <si>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</si>
  <si>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</si>
  <si>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</si>
  <si>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</si>
  <si>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</si>
  <si>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</si>
  <si>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</si>
  <si>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</si>
  <si>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</si>
  <si>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</si>
  <si>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</si>
  <si>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</si>
  <si>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</si>
  <si>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</si>
  <si>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</si>
  <si>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</si>
  <si>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</si>
  <si>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</si>
  <si>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</si>
  <si>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</si>
  <si>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</si>
  <si>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</si>
  <si>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</si>
  <si>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</si>
  <si>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</si>
  <si>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</si>
  <si>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</si>
  <si>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</si>
  <si>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</si>
  <si>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</si>
  <si>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</si>
  <si>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</si>
  <si>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</si>
  <si>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</si>
  <si>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</si>
  <si>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</si>
  <si>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</si>
  <si>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</si>
  <si>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</si>
  <si>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</si>
  <si>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</si>
  <si>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</si>
  <si>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</si>
  <si>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</si>
  <si>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</si>
  <si>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</si>
  <si>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</si>
  <si>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</si>
  <si>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</si>
  <si>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</si>
  <si>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</si>
  <si>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</si>
  <si>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</si>
  <si>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</si>
  <si>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</si>
  <si>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</si>
  <si>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</si>
  <si>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</si>
  <si>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</si>
  <si>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</si>
  <si>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</si>
  <si>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</si>
  <si>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</si>
  <si>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</si>
  <si>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</si>
  <si>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</si>
  <si>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</si>
  <si>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</si>
  <si>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</si>
  <si>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</si>
  <si>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</si>
  <si>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</si>
  <si>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</si>
  <si>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</si>
  <si>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</si>
  <si>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</si>
  <si>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</si>
  <si>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</si>
  <si>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</si>
  <si>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</si>
  <si>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</si>
  <si>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</si>
  <si>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</si>
  <si>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</si>
  <si>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</si>
  <si>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</si>
  <si>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</si>
  <si>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</si>
  <si>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</si>
  <si>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</si>
  <si>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</si>
  <si>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</si>
  <si>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</si>
  <si>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</si>
  <si>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</si>
  <si>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</si>
  <si>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</si>
  <si>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</si>
  <si>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</si>
  <si>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</si>
  <si>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</si>
  <si>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</si>
  <si>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</si>
  <si>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</si>
  <si>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</si>
  <si>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</si>
  <si>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</si>
  <si>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</si>
  <si>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</si>
  <si>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</si>
  <si>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</si>
  <si>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</si>
  <si>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</si>
  <si>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</si>
  <si>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</si>
  <si>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</si>
  <si>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</si>
  <si>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</si>
  <si>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</si>
  <si>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</si>
  <si>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</si>
  <si>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</si>
  <si>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</si>
  <si>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</si>
  <si>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</si>
  <si>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</si>
  <si>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</si>
  <si>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</si>
  <si>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</si>
  <si>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</si>
  <si>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</si>
  <si>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</si>
  <si>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</si>
  <si>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</si>
  <si>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</si>
  <si>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</si>
  <si>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</si>
  <si>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</si>
  <si>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</si>
  <si>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</si>
  <si>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</si>
  <si>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</si>
  <si>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</si>
  <si>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</si>
  <si>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</si>
  <si>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</si>
  <si>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</si>
  <si>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</si>
  <si>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</si>
  <si>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</si>
  <si>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</si>
  <si>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</si>
  <si>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</si>
  <si>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</si>
  <si>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</si>
  <si>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</si>
  <si>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</si>
  <si>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</si>
  <si>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</si>
  <si>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</si>
  <si>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</si>
  <si>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</si>
  <si>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</si>
  <si>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</si>
  <si>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</si>
  <si>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</si>
  <si>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</si>
  <si>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</si>
  <si>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</si>
  <si>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</si>
  <si>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</si>
  <si>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</si>
  <si>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</si>
  <si>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</si>
  <si>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</si>
  <si>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</si>
  <si>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</si>
  <si>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</si>
  <si>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</si>
  <si>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</si>
  <si>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</si>
  <si>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</si>
  <si>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</si>
  <si>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</si>
  <si>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</si>
  <si>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</si>
  <si>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</si>
  <si>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</si>
  <si>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</si>
  <si>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</si>
  <si>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</si>
  <si>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</si>
  <si>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</si>
  <si>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</si>
  <si>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</si>
  <si>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</si>
  <si>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</si>
  <si>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</si>
  <si>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</si>
  <si>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</si>
  <si>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</si>
  <si>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</si>
  <si>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</si>
  <si>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</si>
  <si>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</si>
  <si>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</si>
  <si>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</si>
  <si>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</si>
  <si>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</si>
  <si>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</si>
  <si>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</si>
  <si>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</si>
  <si>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</si>
  <si>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</si>
  <si>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</si>
  <si>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</si>
  <si>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</si>
  <si>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</si>
  <si>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</si>
  <si>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</si>
  <si>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</si>
  <si>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</si>
  <si>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</si>
  <si>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</si>
  <si>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</si>
  <si>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</si>
  <si>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</si>
  <si>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</si>
  <si>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</si>
  <si>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</si>
  <si>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</si>
  <si>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</si>
  <si>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</si>
  <si>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</si>
  <si>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</si>
  <si>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</si>
  <si>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</si>
  <si>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</si>
  <si>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</si>
  <si>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</si>
  <si>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</si>
  <si>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</si>
  <si>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</si>
  <si>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</si>
  <si>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</si>
  <si>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</si>
  <si>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</si>
  <si>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</si>
  <si>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</si>
  <si>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</si>
  <si>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</si>
  <si>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</si>
  <si>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</si>
  <si>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</si>
  <si>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</si>
  <si>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</si>
  <si>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</si>
  <si>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</si>
  <si>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</si>
  <si>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</si>
  <si>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</si>
  <si>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</si>
  <si>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</si>
  <si>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</si>
  <si>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</si>
  <si>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</si>
  <si>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</si>
  <si>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</si>
  <si>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</si>
  <si>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</si>
  <si>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</si>
  <si>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</si>
  <si>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</si>
  <si>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</si>
  <si>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</si>
  <si>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</si>
  <si>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</si>
  <si>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</si>
  <si>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</si>
  <si>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</si>
  <si>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</si>
  <si>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</si>
  <si>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</si>
  <si>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</si>
  <si>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</si>
  <si>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</si>
  <si>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</si>
  <si>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</si>
  <si>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</si>
  <si>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</si>
  <si>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</si>
  <si>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</si>
  <si>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</si>
  <si>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</si>
  <si>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</si>
  <si>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</si>
  <si>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</si>
  <si>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</si>
  <si>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</si>
  <si>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</si>
  <si>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</si>
  <si>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</si>
  <si>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</si>
  <si>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</si>
  <si>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</si>
  <si>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</si>
  <si>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</si>
  <si>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</si>
  <si>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</si>
  <si>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</si>
  <si>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</si>
  <si>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</si>
  <si>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</si>
  <si>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</si>
  <si>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</si>
  <si>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</si>
  <si>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</si>
  <si>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</si>
  <si>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</si>
  <si>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</si>
  <si>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</si>
  <si>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</si>
  <si>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</si>
  <si>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</si>
  <si>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</si>
  <si>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</si>
  <si>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</si>
  <si>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</si>
  <si>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</si>
  <si>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</si>
  <si>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</si>
  <si>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</si>
  <si>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</si>
  <si>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</si>
  <si>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</si>
  <si>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</si>
  <si>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</si>
  <si>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</si>
  <si>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</si>
  <si>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</si>
  <si>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</si>
  <si>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</si>
  <si>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</si>
  <si>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</si>
  <si>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</si>
  <si>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</si>
  <si>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</si>
  <si>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</si>
  <si>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</si>
  <si>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</si>
  <si>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</si>
  <si>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</si>
  <si>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</si>
  <si>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</si>
  <si>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</si>
  <si>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</si>
  <si>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</si>
  <si>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</si>
  <si>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</si>
  <si>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</si>
  <si>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</si>
  <si>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</si>
  <si>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</si>
  <si>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</si>
  <si>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</si>
  <si>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</si>
  <si>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</si>
  <si>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</si>
  <si>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</si>
  <si>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</si>
  <si>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</si>
  <si>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</si>
  <si>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</si>
  <si>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</si>
  <si>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</si>
  <si>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</si>
  <si>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</si>
  <si>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</si>
  <si>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</si>
  <si>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</si>
  <si>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</si>
  <si>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</si>
  <si>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</si>
  <si>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</si>
  <si>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</si>
  <si>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</si>
  <si>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</si>
  <si>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</si>
  <si>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</si>
  <si>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</si>
  <si>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</si>
  <si>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</si>
  <si>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</si>
  <si>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</si>
  <si>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</si>
  <si>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</si>
  <si>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</si>
  <si>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</si>
  <si>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</si>
  <si>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</si>
  <si>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</si>
  <si>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</si>
  <si>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</si>
  <si>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</si>
  <si>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</si>
  <si>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</si>
  <si>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</si>
  <si>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</si>
  <si>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</si>
  <si>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</si>
  <si>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</si>
  <si>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</si>
  <si>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</si>
  <si>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</si>
  <si>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</si>
  <si>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</si>
  <si>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</si>
  <si>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</si>
  <si>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</si>
  <si>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</si>
  <si>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</si>
  <si>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</si>
  <si>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</si>
  <si>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</si>
  <si>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</si>
  <si>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</si>
  <si>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</si>
  <si>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</si>
  <si>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</si>
  <si>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</si>
  <si>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</si>
  <si>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</si>
  <si>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</si>
  <si>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</si>
  <si>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</si>
  <si>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</si>
  <si>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</si>
  <si>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</si>
  <si>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</si>
  <si>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</si>
  <si>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</si>
  <si>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</si>
  <si>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</si>
  <si>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</si>
  <si>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</si>
  <si>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</si>
  <si>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</si>
  <si>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</si>
  <si>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</si>
  <si>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</si>
  <si>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</si>
  <si>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</si>
  <si>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</si>
  <si>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</si>
  <si>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</si>
  <si>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</si>
  <si>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</si>
  <si>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</si>
  <si>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</si>
  <si>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</si>
  <si>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</si>
  <si>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</si>
  <si>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</si>
  <si>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</si>
  <si>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</si>
  <si>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</si>
  <si>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</si>
  <si>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</si>
  <si>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</si>
  <si>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</si>
  <si>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</si>
  <si>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</si>
  <si>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</si>
  <si>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</si>
  <si>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</si>
  <si>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</si>
  <si>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</si>
  <si>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</si>
  <si>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</si>
  <si>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</si>
  <si>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</si>
  <si>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</si>
  <si>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</si>
  <si>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</si>
  <si>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</si>
  <si>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</si>
  <si>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</si>
  <si>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</si>
  <si>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</si>
  <si>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</si>
  <si>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</si>
  <si>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</si>
  <si>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</si>
  <si>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</si>
  <si>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</si>
  <si>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</si>
  <si>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</si>
  <si>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</si>
  <si>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</si>
  <si>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</si>
  <si>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</si>
  <si>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</si>
  <si>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</si>
  <si>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</si>
  <si>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</si>
  <si>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</si>
  <si>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</si>
  <si>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</si>
  <si>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</si>
  <si>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</si>
  <si>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</si>
  <si>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</si>
  <si>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</si>
  <si>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</si>
  <si>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</si>
  <si>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</si>
  <si>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</si>
  <si>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</si>
  <si>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</si>
  <si>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</si>
  <si>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</si>
  <si>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</si>
  <si>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</si>
  <si>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</si>
  <si>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</si>
  <si>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</si>
  <si>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</si>
  <si>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</si>
  <si>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</si>
  <si>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</si>
  <si>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</si>
  <si>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</si>
  <si>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</si>
  <si>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</si>
  <si>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</si>
  <si>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</si>
  <si>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</si>
  <si>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</si>
  <si>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</si>
  <si>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</si>
  <si>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</si>
  <si>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</si>
  <si>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</si>
  <si>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</si>
  <si>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</si>
  <si>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</si>
  <si>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</si>
  <si>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</si>
  <si>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</si>
  <si>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</si>
  <si>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</si>
  <si>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</si>
  <si>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</si>
  <si>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</si>
  <si>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</si>
  <si>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</si>
  <si>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</si>
  <si>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</si>
  <si>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</si>
  <si>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</si>
  <si>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</si>
  <si>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</si>
  <si>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</si>
  <si>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</si>
  <si>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</si>
  <si>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</si>
  <si>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</si>
  <si>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</si>
  <si>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</si>
  <si>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</si>
  <si>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</si>
  <si>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</si>
  <si>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</si>
  <si>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</si>
  <si>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</si>
  <si>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</si>
  <si>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</si>
  <si>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</si>
  <si>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</si>
  <si>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</si>
  <si>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</si>
  <si>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</si>
  <si>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</si>
  <si>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</si>
  <si>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</si>
  <si>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</si>
  <si>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</si>
  <si>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</si>
  <si>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</si>
  <si>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</si>
  <si>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</si>
  <si>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</si>
  <si>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</si>
  <si>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</si>
  <si>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</si>
  <si>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</si>
  <si>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</si>
  <si>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</si>
  <si>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</si>
  <si>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</si>
  <si>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</si>
  <si>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</si>
  <si>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</si>
  <si>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</si>
  <si>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</si>
  <si>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</si>
  <si>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</si>
  <si>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</si>
  <si>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</si>
  <si>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</si>
  <si>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</si>
  <si>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</si>
  <si>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</si>
  <si>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</si>
  <si>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</si>
  <si>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</si>
  <si>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</si>
  <si>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</si>
  <si>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</si>
  <si>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</si>
  <si>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</si>
  <si>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</si>
  <si>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</si>
  <si>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</si>
  <si>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</si>
  <si>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</si>
  <si>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</si>
  <si>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</si>
  <si>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</si>
  <si>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</si>
  <si>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</si>
  <si>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</si>
  <si>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</si>
  <si>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</si>
  <si>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</si>
  <si>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</si>
  <si>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</si>
  <si>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</si>
  <si>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</si>
  <si>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</si>
  <si>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</si>
  <si>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</si>
  <si>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</si>
  <si>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</si>
  <si>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</si>
  <si>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</si>
  <si>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</si>
  <si>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</si>
  <si>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</si>
  <si>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</si>
  <si>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</si>
  <si>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</si>
  <si>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</si>
  <si>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</si>
  <si>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</si>
  <si>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</si>
  <si>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</si>
  <si>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</si>
  <si>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</si>
  <si>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</si>
  <si>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</si>
  <si>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</si>
  <si>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</si>
  <si>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</si>
  <si>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</si>
  <si>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</si>
  <si>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</si>
  <si>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</si>
  <si>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</si>
  <si>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</si>
  <si>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</si>
  <si>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</si>
  <si>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</si>
  <si>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</si>
  <si>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</si>
  <si>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</si>
  <si>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</si>
  <si>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</si>
  <si>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</si>
  <si>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</si>
  <si>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</si>
  <si>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</si>
  <si>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</si>
  <si>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</si>
  <si>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</si>
  <si>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</si>
  <si>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</si>
  <si>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</si>
  <si>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</si>
  <si>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</si>
  <si>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</si>
  <si>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</si>
  <si>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</si>
  <si>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</si>
  <si>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</si>
  <si>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</si>
  <si>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</si>
  <si>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</si>
  <si>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</si>
  <si>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</si>
  <si>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</si>
  <si>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</si>
  <si>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</si>
  <si>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</si>
  <si>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</si>
  <si>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</si>
  <si>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</si>
  <si>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</si>
  <si>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</si>
  <si>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</si>
  <si>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</si>
  <si>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</si>
  <si>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</si>
  <si>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</si>
  <si>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</si>
  <si>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</si>
  <si>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</si>
  <si>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</si>
  <si>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</si>
  <si>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</si>
  <si>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</si>
  <si>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</si>
  <si>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</si>
  <si>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</si>
  <si>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</si>
  <si>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</si>
  <si>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</si>
  <si>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</si>
  <si>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</si>
  <si>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</si>
  <si>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</si>
  <si>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</si>
  <si>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</si>
  <si>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</si>
  <si>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</si>
  <si>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</si>
  <si>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</si>
  <si>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</si>
  <si>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</si>
  <si>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</si>
  <si>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</si>
  <si>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</si>
  <si>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</si>
  <si>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</si>
  <si>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</si>
  <si>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</si>
  <si>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</si>
  <si>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</si>
  <si>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</si>
  <si>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</si>
  <si>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</si>
  <si>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</si>
  <si>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</si>
  <si>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</si>
  <si>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</si>
  <si>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</si>
  <si>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</si>
  <si>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</si>
  <si>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</si>
  <si>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</si>
  <si>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</si>
  <si>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</si>
  <si>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</si>
  <si>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</si>
  <si>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</si>
  <si>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</si>
  <si>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</si>
  <si>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</si>
  <si>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</si>
  <si>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</si>
  <si>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</si>
  <si>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</si>
  <si>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</si>
  <si>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</si>
  <si>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</si>
  <si>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</si>
  <si>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</si>
  <si>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</si>
  <si>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</si>
  <si>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</si>
  <si>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</si>
  <si>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</si>
  <si>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</si>
  <si>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</si>
  <si>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</si>
  <si>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</si>
  <si>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</si>
  <si>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</si>
  <si>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</si>
  <si>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</si>
  <si>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</si>
  <si>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</si>
  <si>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</si>
  <si>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</si>
  <si>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</si>
  <si>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</si>
  <si>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</si>
  <si>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</si>
  <si>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</si>
  <si>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</si>
  <si>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</si>
  <si>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</si>
  <si>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</si>
  <si>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</si>
  <si>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</si>
  <si>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</si>
  <si>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</si>
  <si>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</si>
  <si>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</si>
  <si>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</si>
  <si>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</si>
  <si>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</si>
  <si>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</si>
  <si>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</si>
  <si>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</si>
  <si>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</si>
  <si>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</si>
  <si>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</si>
  <si>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</si>
  <si>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</si>
  <si>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</si>
  <si>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</si>
  <si>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</si>
  <si>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</si>
  <si>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</si>
  <si>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</si>
  <si>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</si>
  <si>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</si>
  <si>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</si>
  <si>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</si>
  <si>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</si>
  <si>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</si>
  <si>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</si>
  <si>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</si>
  <si>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</si>
  <si>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</si>
  <si>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</si>
  <si>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</si>
  <si>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</si>
  <si>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</si>
  <si>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</si>
  <si>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</si>
  <si>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</si>
  <si>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</si>
  <si>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</si>
  <si>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</si>
  <si>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</si>
  <si>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</si>
  <si>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</si>
  <si>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</si>
  <si>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</si>
  <si>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</si>
  <si>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</si>
  <si>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</si>
  <si>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</si>
  <si>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</si>
  <si>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</si>
  <si>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</si>
  <si>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</si>
  <si>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</si>
  <si>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</si>
  <si>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</si>
  <si>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</si>
  <si>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</si>
  <si>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</si>
  <si>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</si>
  <si>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</si>
  <si>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</si>
  <si>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</si>
  <si>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</si>
  <si>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</si>
  <si>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</si>
  <si>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</si>
  <si>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</si>
  <si>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</si>
  <si>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</si>
  <si>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</si>
  <si>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</si>
  <si>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</si>
  <si>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</si>
  <si>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</si>
  <si>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</si>
  <si>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</si>
  <si>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</si>
  <si>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</si>
  <si>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</si>
  <si>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</si>
  <si>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</si>
  <si>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</si>
  <si>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</si>
  <si>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</si>
  <si>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</si>
  <si>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</si>
  <si>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</si>
  <si>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</si>
  <si>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</si>
  <si>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</si>
  <si>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</si>
  <si>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</si>
  <si>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</si>
  <si>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</si>
  <si>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</si>
  <si>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</si>
  <si>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</si>
  <si>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</si>
  <si>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</si>
  <si>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</si>
  <si>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</si>
  <si>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</si>
  <si>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</si>
  <si>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</si>
  <si>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</si>
  <si>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</si>
  <si>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</si>
  <si>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</si>
  <si>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</si>
  <si>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</si>
  <si>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</si>
  <si>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</si>
  <si>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</si>
  <si>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</si>
  <si>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</si>
  <si>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</si>
  <si>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</si>
  <si>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</si>
  <si>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</si>
  <si>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</si>
  <si>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</si>
  <si>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</si>
  <si>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</si>
  <si>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</si>
  <si>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</si>
  <si>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</si>
  <si>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</si>
  <si>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</si>
  <si>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</si>
  <si>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</si>
  <si>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</si>
  <si>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</si>
  <si>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</si>
  <si>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</si>
  <si>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</si>
  <si>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</si>
  <si>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</si>
  <si>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</si>
  <si>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</si>
  <si>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</si>
  <si>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</si>
  <si>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</si>
  <si>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</si>
  <si>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</si>
  <si>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</si>
  <si>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</si>
  <si>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</si>
  <si>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</si>
  <si>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</si>
  <si>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</si>
  <si>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</si>
  <si>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</si>
  <si>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</si>
  <si>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</si>
  <si>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</si>
  <si>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</si>
  <si>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</si>
  <si>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</si>
  <si>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</si>
  <si>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</si>
  <si>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</si>
  <si>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</si>
  <si>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</si>
  <si>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</si>
  <si>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</si>
  <si>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</si>
  <si>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</si>
  <si>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</si>
  <si>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</si>
  <si>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</si>
  <si>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</si>
  <si>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</si>
  <si>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</si>
  <si>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</si>
  <si>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</si>
  <si>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</si>
  <si>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</si>
  <si>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</si>
  <si>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</si>
  <si>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</si>
  <si>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</si>
  <si>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</si>
  <si>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</si>
  <si>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</si>
  <si>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</si>
  <si>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</si>
  <si>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</si>
  <si>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</si>
  <si>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</si>
  <si>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</si>
  <si>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</si>
  <si>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</si>
  <si>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</si>
  <si>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</si>
  <si>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</si>
  <si>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</si>
  <si>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</si>
  <si>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</si>
  <si>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</si>
  <si>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</si>
  <si>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</si>
  <si>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</si>
  <si>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</si>
  <si>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</si>
  <si>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</si>
  <si>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</si>
  <si>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</si>
  <si>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</si>
  <si>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</si>
  <si>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</si>
  <si>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</si>
  <si>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</si>
  <si>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</si>
  <si>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</si>
  <si>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</si>
  <si>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</si>
  <si>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</si>
  <si>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</si>
  <si>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</si>
  <si>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</si>
  <si>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</si>
  <si>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</si>
  <si>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</si>
  <si>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</si>
  <si>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</si>
  <si>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</si>
  <si>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</si>
  <si>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</si>
  <si>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</si>
  <si>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</si>
  <si>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</si>
  <si>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</si>
  <si>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</si>
  <si>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</si>
  <si>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</si>
  <si>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</si>
  <si>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</si>
  <si>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</si>
  <si>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</si>
  <si>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</si>
  <si>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</si>
  <si>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</si>
  <si>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</si>
  <si>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</si>
  <si>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</si>
  <si>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</si>
  <si>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</si>
  <si>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</si>
  <si>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</si>
  <si>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</si>
  <si>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</si>
  <si>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</si>
  <si>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</si>
  <si>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</si>
  <si>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</si>
  <si>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</si>
  <si>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</si>
  <si>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</si>
  <si>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</si>
  <si>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</si>
  <si>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</si>
  <si>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</si>
  <si>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</si>
  <si>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</si>
  <si>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</si>
  <si>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</si>
  <si>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</si>
  <si>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</si>
  <si>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</si>
  <si>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</si>
  <si>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</si>
  <si>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</si>
  <si>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</si>
  <si>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</si>
  <si>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</si>
  <si>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</si>
  <si>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</si>
  <si>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</si>
  <si>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</si>
  <si>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</si>
  <si>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</si>
  <si>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</si>
  <si>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</si>
  <si>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</si>
  <si>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</si>
  <si>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</si>
  <si>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</si>
  <si>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</si>
  <si>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</si>
  <si>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</si>
  <si>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</si>
  <si>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</si>
  <si>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</si>
  <si>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</si>
  <si>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</si>
  <si>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</si>
  <si>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</si>
  <si>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</si>
  <si>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</si>
  <si>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</si>
  <si>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</si>
  <si>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</si>
  <si>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</si>
  <si>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</si>
  <si>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</si>
  <si>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</si>
  <si>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</si>
  <si>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</si>
  <si>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</si>
  <si>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</si>
  <si>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</si>
  <si>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</si>
  <si>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</si>
  <si>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</si>
  <si>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</si>
  <si>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</si>
  <si>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</si>
  <si>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</si>
  <si>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</si>
  <si>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</si>
  <si>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</si>
  <si>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</si>
  <si>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</si>
  <si>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</si>
  <si>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</si>
  <si>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</si>
  <si>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</si>
  <si>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</si>
  <si>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</si>
  <si>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</si>
  <si>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</si>
  <si>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</si>
  <si>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</si>
  <si>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</si>
  <si>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</si>
  <si>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</si>
  <si>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</si>
  <si>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</si>
  <si>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</si>
  <si>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</si>
  <si>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</si>
  <si>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</si>
  <si>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</si>
  <si>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</si>
  <si>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</si>
  <si>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</si>
  <si>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</si>
  <si>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</si>
  <si>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</si>
  <si>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</si>
  <si>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</si>
  <si>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</si>
  <si>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</si>
  <si>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</si>
  <si>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</si>
  <si>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</si>
  <si>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</si>
  <si>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</si>
  <si>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</si>
  <si>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</si>
  <si>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</si>
  <si>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</si>
  <si>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</si>
  <si>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</si>
  <si>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</si>
  <si>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</si>
  <si>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</si>
  <si>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</si>
  <si>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</si>
  <si>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</si>
  <si>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</si>
  <si>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</si>
  <si>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</si>
  <si>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</si>
  <si>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</si>
  <si>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</si>
  <si>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</si>
  <si>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</si>
  <si>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</si>
  <si>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</si>
  <si>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</si>
  <si>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</si>
  <si>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</si>
  <si>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</si>
  <si>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</si>
  <si>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</si>
  <si>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</si>
  <si>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</si>
  <si>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</si>
  <si>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</si>
  <si>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</si>
  <si>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</si>
  <si>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</si>
  <si>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</si>
  <si>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</si>
  <si>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</si>
  <si>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</si>
  <si>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</si>
  <si>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</si>
  <si>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</si>
  <si>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</si>
  <si>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</si>
  <si>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</si>
  <si>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</si>
  <si>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</si>
  <si>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</si>
  <si>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</si>
  <si>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</si>
  <si>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</si>
  <si>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</si>
  <si>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</si>
  <si>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</si>
  <si>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</si>
  <si>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</si>
  <si>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</si>
  <si>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</si>
  <si>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</si>
  <si>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</si>
  <si>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</si>
  <si>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</si>
  <si>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</si>
  <si>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</si>
  <si>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</si>
  <si>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</si>
  <si>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</si>
  <si>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</si>
  <si>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</si>
  <si>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</si>
  <si>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</si>
  <si>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</si>
  <si>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</si>
  <si>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</si>
  <si>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</si>
  <si>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</si>
  <si>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</si>
  <si>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</si>
  <si>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</si>
  <si>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</si>
  <si>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</si>
  <si>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</si>
  <si>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</si>
  <si>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</si>
  <si>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</si>
  <si>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</si>
  <si>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</si>
  <si>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</si>
  <si>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</si>
  <si>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</si>
  <si>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</si>
  <si>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</si>
  <si>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</si>
  <si>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</si>
  <si>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</si>
  <si>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</si>
  <si>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</si>
  <si>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</si>
  <si>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</si>
  <si>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</si>
  <si>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</si>
  <si>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</si>
  <si>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</si>
  <si>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</si>
  <si>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</si>
  <si>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</si>
  <si>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</si>
  <si>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</si>
  <si>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</si>
  <si>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</si>
  <si>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</si>
  <si>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</si>
  <si>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</si>
  <si>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</si>
  <si>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</si>
  <si>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</si>
  <si>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</si>
  <si>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</si>
  <si>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</si>
  <si>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</si>
  <si>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</si>
  <si>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</si>
  <si>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</si>
  <si>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</si>
  <si>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</si>
  <si>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</si>
  <si>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</si>
  <si>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</si>
  <si>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</si>
  <si>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</si>
  <si>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</si>
  <si>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</si>
  <si>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</si>
  <si>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</si>
  <si>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</si>
  <si>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</si>
  <si>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</si>
  <si>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</si>
  <si>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</si>
  <si>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</si>
  <si>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</si>
  <si>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</si>
  <si>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</si>
  <si>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</si>
  <si>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</si>
  <si>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</si>
  <si>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</si>
  <si>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</si>
  <si>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</si>
  <si>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</si>
  <si>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</si>
  <si>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</si>
  <si>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</si>
  <si>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</si>
  <si>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</si>
  <si>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</si>
  <si>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</si>
  <si>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</si>
  <si>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</si>
  <si>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</si>
  <si>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</si>
  <si>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</si>
  <si>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</si>
  <si>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</si>
  <si>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</si>
  <si>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</si>
  <si>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</si>
  <si>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</si>
  <si>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</si>
  <si>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</si>
  <si>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</si>
  <si>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</si>
  <si>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</si>
  <si>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</si>
  <si>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</si>
  <si>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</si>
  <si>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</si>
  <si>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</si>
  <si>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</si>
  <si>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</si>
  <si>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</si>
  <si>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</si>
  <si>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</si>
  <si>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</si>
  <si>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</si>
  <si>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</si>
  <si>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</si>
  <si>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</si>
  <si>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</si>
  <si>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</si>
  <si>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</si>
  <si>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</si>
  <si>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</si>
  <si>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</si>
  <si>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</si>
  <si>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</si>
  <si>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</si>
  <si>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</si>
  <si>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</si>
  <si>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</si>
  <si>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</si>
  <si>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</si>
  <si>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</si>
  <si>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</si>
  <si>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</si>
  <si>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</si>
  <si>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</si>
  <si>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</si>
  <si>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</si>
  <si>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</si>
  <si>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</si>
  <si>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</si>
  <si>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</si>
  <si>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</si>
  <si>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</si>
  <si>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</si>
  <si>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</si>
  <si>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</si>
  <si>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</si>
  <si>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</si>
  <si>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</si>
  <si>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</si>
  <si>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</si>
  <si>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</si>
  <si>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</si>
  <si>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</si>
  <si>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</si>
  <si>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</si>
  <si>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</si>
  <si>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</si>
  <si>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</si>
  <si>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</si>
  <si>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</si>
  <si>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</si>
  <si>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</si>
  <si>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</si>
  <si>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</si>
  <si>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</si>
  <si>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</si>
  <si>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</si>
  <si>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</si>
  <si>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</si>
  <si>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</si>
  <si>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</si>
  <si>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</si>
  <si>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</si>
  <si>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</si>
  <si>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</si>
  <si>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</si>
  <si>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</si>
  <si>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</si>
  <si>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</si>
  <si>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</si>
  <si>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</si>
  <si>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</si>
  <si>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</si>
  <si>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</si>
  <si>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</si>
  <si>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</si>
  <si>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</si>
  <si>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</si>
  <si>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</si>
  <si>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</si>
  <si>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</si>
  <si>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</si>
  <si>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</si>
  <si>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</si>
  <si>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</si>
  <si>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</si>
  <si>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</si>
  <si>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</si>
  <si>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</si>
  <si>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</si>
  <si>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</si>
  <si>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</si>
  <si>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</si>
  <si>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</si>
  <si>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</si>
  <si>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</si>
  <si>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</si>
  <si>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</si>
  <si>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</si>
  <si>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</si>
  <si>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</si>
  <si>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</si>
  <si>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</si>
  <si>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</si>
  <si>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</si>
  <si>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</si>
  <si>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</si>
  <si>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</si>
  <si>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</si>
  <si>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</si>
  <si>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</si>
  <si>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</si>
  <si>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</si>
  <si>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</si>
  <si>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</si>
  <si>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</si>
  <si>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</si>
  <si>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</si>
  <si>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</si>
  <si>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</si>
  <si>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</si>
  <si>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</si>
  <si>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</si>
  <si>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</si>
  <si>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</si>
  <si>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</si>
  <si>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</si>
  <si>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</si>
  <si>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</si>
  <si>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</si>
  <si>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</si>
  <si>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</si>
  <si>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</si>
  <si>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</si>
  <si>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</si>
  <si>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</si>
  <si>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</si>
  <si>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</si>
  <si>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</si>
  <si>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</si>
  <si>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</si>
  <si>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</si>
  <si>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</si>
  <si>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</si>
  <si>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</si>
  <si>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</si>
  <si>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</si>
  <si>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</si>
  <si>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</si>
  <si>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</si>
  <si>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</si>
  <si>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</si>
  <si>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</si>
  <si>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</si>
  <si>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</si>
  <si>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</si>
  <si>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</si>
  <si>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</si>
  <si>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</si>
  <si>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</si>
  <si>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</si>
  <si>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</si>
  <si>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</si>
  <si>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</si>
  <si>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</si>
  <si>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</si>
  <si>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</si>
  <si>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</si>
  <si>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</si>
  <si>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</si>
  <si>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</si>
  <si>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</si>
  <si>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</si>
  <si>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</si>
  <si>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</si>
  <si>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</si>
  <si>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</si>
  <si>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</si>
  <si>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</si>
  <si>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</si>
  <si>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</si>
  <si>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</si>
  <si>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</si>
  <si>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</si>
  <si>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</si>
  <si>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</si>
  <si>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</si>
  <si>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</si>
  <si>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</si>
  <si>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</si>
  <si>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</si>
  <si>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</si>
  <si>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</si>
  <si>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</si>
  <si>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</si>
  <si>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</si>
  <si>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</si>
  <si>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</si>
  <si>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</si>
  <si>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</si>
  <si>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</si>
  <si>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</si>
  <si>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</si>
  <si>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</si>
  <si>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</si>
  <si>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</si>
  <si>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</si>
  <si>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</si>
  <si>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</si>
  <si>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</si>
  <si>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</si>
  <si>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</si>
  <si>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</si>
  <si>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</si>
  <si>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</si>
  <si>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</si>
  <si>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</si>
  <si>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</si>
  <si>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</si>
  <si>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</si>
  <si>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</si>
  <si>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</si>
  <si>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</si>
  <si>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</si>
  <si>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</si>
  <si>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</si>
  <si>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</si>
  <si>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</si>
  <si>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</si>
  <si>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</si>
  <si>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</si>
  <si>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</si>
  <si>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</si>
  <si>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</si>
  <si>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</si>
  <si>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</si>
  <si>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</si>
  <si>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</si>
  <si>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</si>
  <si>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</si>
  <si>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</si>
  <si>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</si>
  <si>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</si>
  <si>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</si>
  <si>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</si>
  <si>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</si>
  <si>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</si>
  <si>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</si>
  <si>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</si>
  <si>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</si>
  <si>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</si>
  <si>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</si>
  <si>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</si>
  <si>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</si>
  <si>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</si>
  <si>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</si>
  <si>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</si>
  <si>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</si>
  <si>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</si>
  <si>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</si>
  <si>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</si>
  <si>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</si>
  <si>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</si>
  <si>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</si>
  <si>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</si>
  <si>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</si>
  <si>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</si>
  <si>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</si>
  <si>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</si>
  <si>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</si>
  <si>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</si>
  <si>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</si>
  <si>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</si>
  <si>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</si>
  <si>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</si>
  <si>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</si>
  <si>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</si>
  <si>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</si>
  <si>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</si>
  <si>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</si>
  <si>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</si>
  <si>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</si>
  <si>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</si>
  <si>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</si>
  <si>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</si>
  <si>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</si>
  <si>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</si>
  <si>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</si>
  <si>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</si>
  <si>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</si>
  <si>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</si>
  <si>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</si>
  <si>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</si>
  <si>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</si>
  <si>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</si>
  <si>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</si>
  <si>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</si>
  <si>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</si>
  <si>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</si>
  <si>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</si>
  <si>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</si>
  <si>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</si>
  <si>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</si>
  <si>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</si>
  <si>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</si>
  <si>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</si>
  <si>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</si>
  <si>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</si>
  <si>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</si>
  <si>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</si>
  <si>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</si>
  <si>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</si>
  <si>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</si>
  <si>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</si>
  <si>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</si>
  <si>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</si>
  <si>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</si>
  <si>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</si>
  <si>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</si>
  <si>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</si>
  <si>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</si>
  <si>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</si>
  <si>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</si>
  <si>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</si>
  <si>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</si>
  <si>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</si>
  <si>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</si>
  <si>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</si>
  <si>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</si>
  <si>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</si>
  <si>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</si>
  <si>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</si>
  <si>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</si>
  <si>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</si>
  <si>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</si>
  <si>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</si>
  <si>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</si>
  <si>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</si>
  <si>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</si>
  <si>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</si>
  <si>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</si>
  <si>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</si>
  <si>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</si>
  <si>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</si>
  <si>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</si>
  <si>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</si>
  <si>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</si>
  <si>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</si>
  <si>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</si>
  <si>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</si>
  <si>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</si>
  <si>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</si>
  <si>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</si>
  <si>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</si>
  <si>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</si>
  <si>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</si>
  <si>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</si>
  <si>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</si>
  <si>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</si>
  <si>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</si>
  <si>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</si>
  <si>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</si>
  <si>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</si>
  <si>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</si>
  <si>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</si>
  <si>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</si>
  <si>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</si>
  <si>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</si>
  <si>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</si>
  <si>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</si>
  <si>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</si>
  <si>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</si>
  <si>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</si>
  <si>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</si>
  <si>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</si>
  <si>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</si>
  <si>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</si>
  <si>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</si>
  <si>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</si>
  <si>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</si>
  <si>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</si>
  <si>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</si>
  <si>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</si>
  <si>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</si>
  <si>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</si>
  <si>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</si>
  <si>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</si>
  <si>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</si>
  <si>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</si>
  <si>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</si>
  <si>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</si>
  <si>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</si>
  <si>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</si>
  <si>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</si>
  <si>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</si>
  <si>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</si>
  <si>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</si>
  <si>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</si>
  <si>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</si>
  <si>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</si>
  <si>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</si>
  <si>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</si>
  <si>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</si>
  <si>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</si>
  <si>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</si>
  <si>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</si>
  <si>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</si>
  <si>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</si>
  <si>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</si>
  <si>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</si>
  <si>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</si>
  <si>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</si>
  <si>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</si>
  <si>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</si>
  <si>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</si>
  <si>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</si>
  <si>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</si>
  <si>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</si>
  <si>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</si>
  <si>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</si>
  <si>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</si>
  <si>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</si>
  <si>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</si>
  <si>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</si>
  <si>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</si>
  <si>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</si>
  <si>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</si>
  <si>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</si>
  <si>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</si>
  <si>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</si>
  <si>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</si>
  <si>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</si>
  <si>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</si>
  <si>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</si>
  <si>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</si>
  <si>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</si>
  <si>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</si>
  <si>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</si>
  <si>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</si>
  <si>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</si>
  <si>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</si>
  <si>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</si>
  <si>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</si>
  <si>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</si>
  <si>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</si>
  <si>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</si>
  <si>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</si>
  <si>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</si>
  <si>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</si>
  <si>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</si>
  <si>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</si>
  <si>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</si>
  <si>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</si>
  <si>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</si>
  <si>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</si>
  <si>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</si>
  <si>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</si>
  <si>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</si>
  <si>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</si>
  <si>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</si>
  <si>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</si>
  <si>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</si>
  <si>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</si>
  <si>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</si>
  <si>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</si>
  <si>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</si>
  <si>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</si>
  <si>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</si>
  <si>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</si>
  <si>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</si>
  <si>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</si>
  <si>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</si>
  <si>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</si>
  <si>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</si>
  <si>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</si>
  <si>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</si>
  <si>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</si>
  <si>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</si>
  <si>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</si>
  <si>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</si>
  <si>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</si>
  <si>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</si>
  <si>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</si>
  <si>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</si>
  <si>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</si>
  <si>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</si>
  <si>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</si>
  <si>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</si>
  <si>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</si>
  <si>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</si>
  <si>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</si>
  <si>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</si>
  <si>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</si>
  <si>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</si>
  <si>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</si>
  <si>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</si>
  <si>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</si>
  <si>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</si>
  <si>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</si>
  <si>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</si>
  <si>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</si>
  <si>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</si>
  <si>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</si>
  <si>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</si>
  <si>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</si>
  <si>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</si>
  <si>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</si>
  <si>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</si>
  <si>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</si>
  <si>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</si>
  <si>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</si>
  <si>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</si>
  <si>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</si>
  <si>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</si>
  <si>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</si>
  <si>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</si>
  <si>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</si>
  <si>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</si>
  <si>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</si>
  <si>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</si>
  <si>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</si>
  <si>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</si>
  <si>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</si>
  <si>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</si>
  <si>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</si>
  <si>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</si>
  <si>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</si>
  <si>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</si>
  <si>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</si>
  <si>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</si>
  <si>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</si>
  <si>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</si>
  <si>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</si>
  <si>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</si>
  <si>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</si>
  <si>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</si>
  <si>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</si>
  <si>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</si>
  <si>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</si>
  <si>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</si>
  <si>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</si>
  <si>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</si>
  <si>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</si>
  <si>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</si>
  <si>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</si>
  <si>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</si>
  <si>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</si>
  <si>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</si>
  <si>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</si>
  <si>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</si>
  <si>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</si>
  <si>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</si>
  <si>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</si>
  <si>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</si>
  <si>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</si>
  <si>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</si>
  <si>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</si>
  <si>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</si>
  <si>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</si>
  <si>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</si>
  <si>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</si>
  <si>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</si>
  <si>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</si>
  <si>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</si>
  <si>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</si>
  <si>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</si>
  <si>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</si>
  <si>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</si>
  <si>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</si>
  <si>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</si>
  <si>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</si>
  <si>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</si>
  <si>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</si>
  <si>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</si>
  <si>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</si>
  <si>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</si>
  <si>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</si>
  <si>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</si>
  <si>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</si>
  <si>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</si>
  <si>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</si>
  <si>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</si>
  <si>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</si>
  <si>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</si>
  <si>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</si>
  <si>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</si>
  <si>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</si>
  <si>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</si>
  <si>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</si>
  <si>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</si>
  <si>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</si>
  <si>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</si>
  <si>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</si>
  <si>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</si>
  <si>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</si>
  <si>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</si>
  <si>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</si>
  <si>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</si>
  <si>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</si>
  <si>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</si>
  <si>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</si>
  <si>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</si>
  <si>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</si>
  <si>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</si>
  <si>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</si>
  <si>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</si>
  <si>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</si>
  <si>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</si>
  <si>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</si>
  <si>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</si>
  <si>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</si>
  <si>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</si>
  <si>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</si>
  <si>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</si>
  <si>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</si>
  <si>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</si>
  <si>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</si>
  <si>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</si>
  <si>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</si>
  <si>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</si>
  <si>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</si>
  <si>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</si>
  <si>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</si>
  <si>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</si>
  <si>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</si>
  <si>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</si>
  <si>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</si>
  <si>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</si>
  <si>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</si>
  <si>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</si>
  <si>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</si>
  <si>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</si>
  <si>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</si>
  <si>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</si>
  <si>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</si>
  <si>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</si>
  <si>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</si>
  <si>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</si>
  <si>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</si>
  <si>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</si>
  <si>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</si>
  <si>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</si>
  <si>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</si>
  <si>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</si>
  <si>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</si>
  <si>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</si>
  <si>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</si>
  <si>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</si>
  <si>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</si>
  <si>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</si>
  <si>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</si>
  <si>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</si>
  <si>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</si>
  <si>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</si>
  <si>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</si>
  <si>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</si>
  <si>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</si>
  <si>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</si>
  <si>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</si>
  <si>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</si>
  <si>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</si>
  <si>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</si>
  <si>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</si>
  <si>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</si>
  <si>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</si>
  <si>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</si>
  <si>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</si>
  <si>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</si>
  <si>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</si>
  <si>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</si>
  <si>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</si>
  <si>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</si>
  <si>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</si>
  <si>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</si>
  <si>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</si>
  <si>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</si>
  <si>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</si>
  <si>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</si>
  <si>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</si>
  <si>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</si>
  <si>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</si>
  <si>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</si>
  <si>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</si>
  <si>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</si>
  <si>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</si>
  <si>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</si>
  <si>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</si>
  <si>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</si>
  <si>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</si>
  <si>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</si>
  <si>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</si>
  <si>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</si>
  <si>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</si>
  <si>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</si>
  <si>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</si>
  <si>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</si>
  <si>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</si>
  <si>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</si>
  <si>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</si>
  <si>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</si>
  <si>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</si>
  <si>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</si>
  <si>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</si>
  <si>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</si>
  <si>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</si>
  <si>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</si>
  <si>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</si>
  <si>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</si>
  <si>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</si>
  <si>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</si>
  <si>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</si>
  <si>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</si>
  <si>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</si>
  <si>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</si>
  <si>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</si>
  <si>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</si>
  <si>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</si>
  <si>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</si>
  <si>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</si>
  <si>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</si>
  <si>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</si>
  <si>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</si>
  <si>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</si>
  <si>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</si>
  <si>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</si>
  <si>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</si>
  <si>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</si>
  <si>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</si>
  <si>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</si>
  <si>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</si>
  <si>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</si>
  <si>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</si>
  <si>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</si>
  <si>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</si>
  <si>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</si>
  <si>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</si>
  <si>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</si>
  <si>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</si>
  <si>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</si>
  <si>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</si>
  <si>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</si>
  <si>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</si>
  <si>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</si>
  <si>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</si>
  <si>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</si>
  <si>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</si>
  <si>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</si>
  <si>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</si>
  <si>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</si>
  <si>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</si>
  <si>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</si>
  <si>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</si>
  <si>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</si>
  <si>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</si>
  <si>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</si>
  <si>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</si>
  <si>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</si>
  <si>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</si>
  <si>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</si>
  <si>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</si>
  <si>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</si>
  <si>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</si>
  <si>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</si>
  <si>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</si>
  <si>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</si>
  <si>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</si>
  <si>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</si>
  <si>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</si>
  <si>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</si>
  <si>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</si>
  <si>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</si>
  <si>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</si>
  <si>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</si>
  <si>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</si>
  <si>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</si>
  <si>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</si>
  <si>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</si>
  <si>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</si>
  <si>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</si>
  <si>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</si>
  <si>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</si>
  <si>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</si>
  <si>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</si>
  <si>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</si>
  <si>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</si>
  <si>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</si>
  <si>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</si>
  <si>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</si>
  <si>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</si>
  <si>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</si>
  <si>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</si>
  <si>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</si>
  <si>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</si>
  <si>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</si>
  <si>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</si>
  <si>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</si>
  <si>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</si>
  <si>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</si>
  <si>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</si>
  <si>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</si>
  <si>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</si>
  <si>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</si>
  <si>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</si>
  <si>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</si>
  <si>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</si>
  <si>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</si>
  <si>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</si>
  <si>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</si>
  <si>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</si>
  <si>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</si>
  <si>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</si>
  <si>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</si>
  <si>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</si>
  <si>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</si>
  <si>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</si>
  <si>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</si>
  <si>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</si>
  <si>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</si>
  <si>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</si>
  <si>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</si>
  <si>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</si>
  <si>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</si>
  <si>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</si>
  <si>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</si>
  <si>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</si>
  <si>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</si>
  <si>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</si>
  <si>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</si>
  <si>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</si>
  <si>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</si>
  <si>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</si>
  <si>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</si>
  <si>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</si>
  <si>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</si>
  <si>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</si>
  <si>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</si>
  <si>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</si>
  <si>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</si>
  <si>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</si>
  <si>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</si>
  <si>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</si>
  <si>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</si>
  <si>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</si>
  <si>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</si>
  <si>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</si>
  <si>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</si>
  <si>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</si>
  <si>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</si>
  <si>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</si>
  <si>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</si>
  <si>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</si>
  <si>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</si>
  <si>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</si>
  <si>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</si>
  <si>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</si>
  <si>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</si>
  <si>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</si>
  <si>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</si>
  <si>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</si>
  <si>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</si>
  <si>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</si>
  <si>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</si>
  <si>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</si>
  <si>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</si>
  <si>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</si>
  <si>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</si>
  <si>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</si>
  <si>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</si>
  <si>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</si>
  <si>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</si>
  <si>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</si>
  <si>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</si>
  <si>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</si>
  <si>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</si>
  <si>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</si>
  <si>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</si>
  <si>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</si>
  <si>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</si>
  <si>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</si>
  <si>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</si>
  <si>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</si>
  <si>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</si>
  <si>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</si>
  <si>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</si>
  <si>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</si>
  <si>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</si>
  <si>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</si>
  <si>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</si>
  <si>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</si>
  <si>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</si>
  <si>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</si>
  <si>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</si>
  <si>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</si>
  <si>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</si>
  <si>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</si>
  <si>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</si>
  <si>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</si>
  <si>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</si>
  <si>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</si>
  <si>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</si>
  <si>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</si>
  <si>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</si>
  <si>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</si>
  <si>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</si>
  <si>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</si>
  <si>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</si>
  <si>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</si>
  <si>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</si>
  <si>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</si>
  <si>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</si>
  <si>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</si>
  <si>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</si>
  <si>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</si>
  <si>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</si>
  <si>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</si>
  <si>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</si>
  <si>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</si>
  <si>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</si>
  <si>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</si>
  <si>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</si>
  <si>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</si>
  <si>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</si>
  <si>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</si>
  <si>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</si>
  <si>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</si>
  <si>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</si>
  <si>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</si>
  <si>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</si>
  <si>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</si>
  <si>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</si>
  <si>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</si>
  <si>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</si>
  <si>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</si>
  <si>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</si>
  <si>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</si>
  <si>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</si>
  <si>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</si>
  <si>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</si>
  <si>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</si>
  <si>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</si>
  <si>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</si>
  <si>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</si>
  <si>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</si>
  <si>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</si>
  <si>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</si>
  <si>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</si>
  <si>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</si>
  <si>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</si>
  <si>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</si>
  <si>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</si>
  <si>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</si>
  <si>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</si>
  <si>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</si>
  <si>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</si>
  <si>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</si>
  <si>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</si>
  <si>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</si>
  <si>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</si>
  <si>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</si>
  <si>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</si>
  <si>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</si>
  <si>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</si>
  <si>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</si>
  <si>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</si>
  <si>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</si>
  <si>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</si>
  <si>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</si>
  <si>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</si>
  <si>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</si>
  <si>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</si>
  <si>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</si>
  <si>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</si>
  <si>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</si>
  <si>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</si>
  <si>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</si>
  <si>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</si>
  <si>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</si>
  <si>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</si>
  <si>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</si>
  <si>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</si>
  <si>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</si>
  <si>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</si>
  <si>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</si>
  <si>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</si>
  <si>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</si>
  <si>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</si>
  <si>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</si>
  <si>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</si>
  <si>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</si>
  <si>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</si>
  <si>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</si>
  <si>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</si>
  <si>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</si>
  <si>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</si>
  <si>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</si>
  <si>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</si>
  <si>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</si>
  <si>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</si>
  <si>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</si>
  <si>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</si>
  <si>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</si>
  <si>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</si>
  <si>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</si>
  <si>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</si>
  <si>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</si>
  <si>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</si>
  <si>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</si>
  <si>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</si>
  <si>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</si>
  <si>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</si>
  <si>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</si>
  <si>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</si>
  <si>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</si>
  <si>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</si>
  <si>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</si>
  <si>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</si>
  <si>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</si>
  <si>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</si>
  <si>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</si>
  <si>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</si>
  <si>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</si>
  <si>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</si>
  <si>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</si>
  <si>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</si>
  <si>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</si>
  <si>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</si>
  <si>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</si>
  <si>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</si>
  <si>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</si>
  <si>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</si>
  <si>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</si>
  <si>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</si>
  <si>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</si>
  <si>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</si>
  <si>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</si>
  <si>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</si>
  <si>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</si>
  <si>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</si>
  <si>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</si>
  <si>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</si>
  <si>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</si>
  <si>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</si>
  <si>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</si>
  <si>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</si>
  <si>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</si>
  <si>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</si>
  <si>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</si>
  <si>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</si>
  <si>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</si>
  <si>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</si>
  <si>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</si>
  <si>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</si>
  <si>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</si>
  <si>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</si>
  <si>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</si>
  <si>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</si>
  <si>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</si>
  <si>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</si>
  <si>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</si>
  <si>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</si>
  <si>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</si>
  <si>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</si>
  <si>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</si>
  <si>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</si>
  <si>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</si>
  <si>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</si>
  <si>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</si>
  <si>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</si>
  <si>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</si>
  <si>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</si>
  <si>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</si>
  <si>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</si>
  <si>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</si>
  <si>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</si>
  <si>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</si>
  <si>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</si>
  <si>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</si>
  <si>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</si>
  <si>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</si>
  <si>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</si>
  <si>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</si>
  <si>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</si>
  <si>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</si>
  <si>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</si>
  <si>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</si>
  <si>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</si>
  <si>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</si>
  <si>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</si>
  <si>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</si>
  <si>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</si>
  <si>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</si>
  <si>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</si>
  <si>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</si>
  <si>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</si>
  <si>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</si>
  <si>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</si>
  <si>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</si>
  <si>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</si>
  <si>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</si>
  <si>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</si>
  <si>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</si>
  <si>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</si>
  <si>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</si>
  <si>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</si>
  <si>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</si>
  <si>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</si>
  <si>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</si>
  <si>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</si>
  <si>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</si>
  <si>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</si>
  <si>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</si>
  <si>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</si>
  <si>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</si>
  <si>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</si>
  <si>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</si>
  <si>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</si>
  <si>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</si>
  <si>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</si>
  <si>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</si>
  <si>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</si>
  <si>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</si>
  <si>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</si>
  <si>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</si>
  <si>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</si>
  <si>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</si>
  <si>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</si>
  <si>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</si>
  <si>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</si>
  <si>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</si>
  <si>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</si>
  <si>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</si>
  <si>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</si>
  <si>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</si>
  <si>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</si>
  <si>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</si>
  <si>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</si>
  <si>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</si>
  <si>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</si>
  <si>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</si>
  <si>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</si>
  <si>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</si>
  <si>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</si>
  <si>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</si>
  <si>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</si>
  <si>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</si>
  <si>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</si>
  <si>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</si>
  <si>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</si>
  <si>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</si>
  <si>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</si>
  <si>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</si>
  <si>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</si>
  <si>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</si>
  <si>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</si>
  <si>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</si>
  <si>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</si>
  <si>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</si>
  <si>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</si>
  <si>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</si>
  <si>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</si>
  <si>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</si>
  <si>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</si>
  <si>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</si>
  <si>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</si>
  <si>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</si>
  <si>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</si>
  <si>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</si>
  <si>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</si>
  <si>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</si>
  <si>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</si>
  <si>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</si>
  <si>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</si>
  <si>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</si>
  <si>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</si>
  <si>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</si>
  <si>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</si>
  <si>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</si>
  <si>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</si>
  <si>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</si>
  <si>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</si>
  <si>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</si>
  <si>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</si>
  <si>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</si>
  <si>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</si>
  <si>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</si>
  <si>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</si>
  <si>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</si>
  <si>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</si>
  <si>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</si>
  <si>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</si>
  <si>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</si>
  <si>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</si>
  <si>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</si>
  <si>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</si>
  <si>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</si>
  <si>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</si>
  <si>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</si>
  <si>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</si>
  <si>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</si>
  <si>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</si>
  <si>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</si>
  <si>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</si>
  <si>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</si>
  <si>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</si>
  <si>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</si>
  <si>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</si>
  <si>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</si>
  <si>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</si>
  <si>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</si>
  <si>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</si>
  <si>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</si>
  <si>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</si>
  <si>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</si>
  <si>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</si>
  <si>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</si>
  <si>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</si>
  <si>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</si>
  <si>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</si>
  <si>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</si>
  <si>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</si>
  <si>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</si>
  <si>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</si>
  <si>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</si>
  <si>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</si>
  <si>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</si>
  <si>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</si>
  <si>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</si>
  <si>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</si>
  <si>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</si>
  <si>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</si>
  <si>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</si>
  <si>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</si>
  <si>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</si>
  <si>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</si>
  <si>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</si>
  <si>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</si>
  <si>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</si>
  <si>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</si>
  <si>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</si>
  <si>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</si>
  <si>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</si>
  <si>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</si>
  <si>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</si>
  <si>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</si>
  <si>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</si>
  <si>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</si>
  <si>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</si>
  <si>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</si>
  <si>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</si>
  <si>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</si>
  <si>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</si>
  <si>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</si>
  <si>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</si>
  <si>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</si>
  <si>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</si>
  <si>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</si>
  <si>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</si>
  <si>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</si>
  <si>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</si>
  <si>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</si>
  <si>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</si>
  <si>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</si>
  <si>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</si>
  <si>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</si>
  <si>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</si>
  <si>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</si>
  <si>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</si>
  <si>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</si>
  <si>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</si>
  <si>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</si>
  <si>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</si>
  <si>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</si>
  <si>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</si>
  <si>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</si>
  <si>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</si>
  <si>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</si>
  <si>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</si>
  <si>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</si>
  <si>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</si>
  <si>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</si>
  <si>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</si>
  <si>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</si>
  <si>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</si>
  <si>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</si>
  <si>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</si>
  <si>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</si>
  <si>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</si>
  <si>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</si>
  <si>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</si>
  <si>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</si>
  <si>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</si>
  <si>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</si>
  <si>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</si>
  <si>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</si>
  <si>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</si>
  <si>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</si>
  <si>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</si>
  <si>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</si>
  <si>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</si>
  <si>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</si>
  <si>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</si>
  <si>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</si>
  <si>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</si>
  <si>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</si>
  <si>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</si>
  <si>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</si>
  <si>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</si>
  <si>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</si>
  <si>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</si>
  <si>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</si>
  <si>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</si>
  <si>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</si>
  <si>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</si>
  <si>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</si>
  <si>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</si>
  <si>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</si>
  <si>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</si>
  <si>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</si>
  <si>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</si>
  <si>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</si>
  <si>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</si>
  <si>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</si>
  <si>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</si>
  <si>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</si>
  <si>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</si>
  <si>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</si>
  <si>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</si>
  <si>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</si>
  <si>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</si>
  <si>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</si>
  <si>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</si>
  <si>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</si>
  <si>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</si>
  <si>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</si>
  <si>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</si>
  <si>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</si>
  <si>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</si>
  <si>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</si>
  <si>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</si>
  <si>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</si>
  <si>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</si>
  <si>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</si>
  <si>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</si>
  <si>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</si>
  <si>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</si>
  <si>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</si>
  <si>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</si>
  <si>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</si>
  <si>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</si>
  <si>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</si>
  <si>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</si>
  <si>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</si>
  <si>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</si>
  <si>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</si>
  <si>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</si>
  <si>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</si>
  <si>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</si>
  <si>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</si>
  <si>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</si>
  <si>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</si>
  <si>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</si>
  <si>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</si>
  <si>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</si>
  <si>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</si>
  <si>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</si>
  <si>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</si>
  <si>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</si>
  <si>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</si>
  <si>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</si>
  <si>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</si>
  <si>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</si>
  <si>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</si>
  <si>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</si>
  <si>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</si>
  <si>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</si>
  <si>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</si>
  <si>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</si>
  <si>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</si>
  <si>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</si>
  <si>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</si>
  <si>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</si>
  <si>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</si>
  <si>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</si>
  <si>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</si>
  <si>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</si>
  <si>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</si>
  <si>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</si>
  <si>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</si>
  <si>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</si>
  <si>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</si>
  <si>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</si>
  <si>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</si>
  <si>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</si>
  <si>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</si>
  <si>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</si>
  <si>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</si>
  <si>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</si>
  <si>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</si>
  <si>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</si>
  <si>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</si>
  <si>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</si>
  <si>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</si>
  <si>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</si>
  <si>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</si>
  <si>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</si>
  <si>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</si>
  <si>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</si>
  <si>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</si>
  <si>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</si>
  <si>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</si>
  <si>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</si>
  <si>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</si>
  <si>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</si>
  <si>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</si>
  <si>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</si>
  <si>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</si>
  <si>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</si>
  <si>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</si>
  <si>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</si>
  <si>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</si>
  <si>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</si>
  <si>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</si>
  <si>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</si>
  <si>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</si>
  <si>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</si>
  <si>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</si>
  <si>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</si>
  <si>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</si>
  <si>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</si>
  <si>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</si>
  <si>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</si>
  <si>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</si>
  <si>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</si>
  <si>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</si>
  <si>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</si>
  <si>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</si>
  <si>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</si>
  <si>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</si>
  <si>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</si>
  <si>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</si>
  <si>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</si>
  <si>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</si>
  <si>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</si>
  <si>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</si>
  <si>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</si>
  <si>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</si>
  <si>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</si>
  <si>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</si>
  <si>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</si>
  <si>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</si>
  <si>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</si>
  <si>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</si>
  <si>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</si>
  <si>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</si>
  <si>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</si>
  <si>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</si>
  <si>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</si>
  <si>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</si>
  <si>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</si>
  <si>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</si>
  <si>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</si>
  <si>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</si>
  <si>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</si>
  <si>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</si>
  <si>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</si>
  <si>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</si>
  <si>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</si>
  <si>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</si>
  <si>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</si>
  <si>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</si>
  <si>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</si>
  <si>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</si>
  <si>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</si>
  <si>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</si>
  <si>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</si>
  <si>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</si>
  <si>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</si>
  <si>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</si>
  <si>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</si>
  <si>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</si>
  <si>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</si>
  <si>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</si>
  <si>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</si>
  <si>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</si>
  <si>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</si>
  <si>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</si>
  <si>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</si>
  <si>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</si>
  <si>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</si>
  <si>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</si>
  <si>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</si>
  <si>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</si>
  <si>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</si>
  <si>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</si>
  <si>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</si>
  <si>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</si>
  <si>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</si>
  <si>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</si>
  <si>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</si>
  <si>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</si>
  <si>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</si>
  <si>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</si>
  <si>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</si>
  <si>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</si>
  <si>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</si>
  <si>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</si>
  <si>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</si>
  <si>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</si>
  <si>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</si>
  <si>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</si>
  <si>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</si>
  <si>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</si>
  <si>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</si>
  <si>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</si>
  <si>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</si>
  <si>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</si>
  <si>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</si>
  <si>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</si>
  <si>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</si>
  <si>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</si>
  <si>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</si>
  <si>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</si>
  <si>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</si>
  <si>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</si>
  <si>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</si>
  <si>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</si>
  <si>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</si>
  <si>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</si>
  <si>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</si>
  <si>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</si>
  <si>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</si>
  <si>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</si>
  <si>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</si>
  <si>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</si>
  <si>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</si>
  <si>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</si>
  <si>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</si>
  <si>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</si>
  <si>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</si>
  <si>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</si>
  <si>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</si>
  <si>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</si>
  <si>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</si>
  <si>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</si>
  <si>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</si>
  <si>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</si>
  <si>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</si>
  <si>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</si>
  <si>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</si>
  <si>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</si>
  <si>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</si>
  <si>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</si>
  <si>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</si>
  <si>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</si>
  <si>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</si>
  <si>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</si>
  <si>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</si>
  <si>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</si>
  <si>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</si>
  <si>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</si>
  <si>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</si>
  <si>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</si>
  <si>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</si>
  <si>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</si>
  <si>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</si>
  <si>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</si>
  <si>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</si>
  <si>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</si>
  <si>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</si>
  <si>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</si>
  <si>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</si>
  <si>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</si>
  <si>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</si>
  <si>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</si>
  <si>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</si>
  <si>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</si>
  <si>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</si>
  <si>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</si>
  <si>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</si>
  <si>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</si>
  <si>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</si>
  <si>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</si>
  <si>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</si>
  <si>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</si>
  <si>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</si>
  <si>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</si>
  <si>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</si>
  <si>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</si>
  <si>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</si>
  <si>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</si>
  <si>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</si>
  <si>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</si>
  <si>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</si>
  <si>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</si>
  <si>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</si>
  <si>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</si>
  <si>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</si>
  <si>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</si>
  <si>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</si>
  <si>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</si>
  <si>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</si>
  <si>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</si>
  <si>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</si>
  <si>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</si>
  <si>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</si>
  <si>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</si>
  <si>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</si>
  <si>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</si>
  <si>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</si>
  <si>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</si>
  <si>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</si>
  <si>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</si>
  <si>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</si>
  <si>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</si>
  <si>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</si>
  <si>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</si>
  <si>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</si>
  <si>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</si>
  <si>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</si>
  <si>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</si>
  <si>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</si>
  <si>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</si>
  <si>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</si>
  <si>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</si>
  <si>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</si>
  <si>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</si>
  <si>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</si>
  <si>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</si>
  <si>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</si>
  <si>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</si>
  <si>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</si>
  <si>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</si>
  <si>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</si>
  <si>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</si>
  <si>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</si>
  <si>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</si>
  <si>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</si>
  <si>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</si>
  <si>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</si>
  <si>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</si>
  <si>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</si>
  <si>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</si>
  <si>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</si>
  <si>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</si>
  <si>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</si>
  <si>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</si>
  <si>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</si>
  <si>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</si>
  <si>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</si>
  <si>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</si>
  <si>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</si>
  <si>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</si>
  <si>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</si>
  <si>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</si>
  <si>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</si>
  <si>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</si>
  <si>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</si>
  <si>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</si>
  <si>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</si>
  <si>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</si>
  <si>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</si>
  <si>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</si>
  <si>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</si>
  <si>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</si>
  <si>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</si>
  <si>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</si>
  <si>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</si>
  <si>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</si>
  <si>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</si>
  <si>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</si>
  <si>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</si>
  <si>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</si>
  <si>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</si>
  <si>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</si>
  <si>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</si>
  <si>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</si>
  <si>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</si>
  <si>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</si>
  <si>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</si>
  <si>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</si>
  <si>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</si>
  <si>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</si>
  <si>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</si>
  <si>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</si>
  <si>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</si>
  <si>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</si>
  <si>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</si>
  <si>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</si>
  <si>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</si>
  <si>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</si>
  <si>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</si>
  <si>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</si>
  <si>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</si>
  <si>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</si>
  <si>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</si>
  <si>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</si>
  <si>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</si>
  <si>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</si>
  <si>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</si>
  <si>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</si>
  <si>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</si>
  <si>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</si>
  <si>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</si>
  <si>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</si>
  <si>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</si>
  <si>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</si>
  <si>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</si>
  <si>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</si>
  <si>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</si>
  <si>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</si>
  <si>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</si>
  <si>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</si>
  <si>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</si>
  <si>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</si>
  <si>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</si>
  <si>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</si>
  <si>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</si>
  <si>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</si>
  <si>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</si>
  <si>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</si>
  <si>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</si>
  <si>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</si>
  <si>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</si>
  <si>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</si>
  <si>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</si>
  <si>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</si>
  <si>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</si>
  <si>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</si>
  <si>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</si>
  <si>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</si>
  <si>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</si>
  <si>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</si>
  <si>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</si>
  <si>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</si>
  <si>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</si>
  <si>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</si>
  <si>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</si>
  <si>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</si>
  <si>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</si>
  <si>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</si>
  <si>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</si>
  <si>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</si>
  <si>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</si>
  <si>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</si>
  <si>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</si>
  <si>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</si>
  <si>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</si>
  <si>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</si>
  <si>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</si>
  <si>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</si>
  <si>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</si>
  <si>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</si>
  <si>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</si>
  <si>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</si>
  <si>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</si>
  <si>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</si>
  <si>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</si>
  <si>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</si>
  <si>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</si>
  <si>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</si>
  <si>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</si>
  <si>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</si>
  <si>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</si>
  <si>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</si>
  <si>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</si>
  <si>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</si>
  <si>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</si>
  <si>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</si>
  <si>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</si>
  <si>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</si>
  <si>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</si>
  <si>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</si>
  <si>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</si>
  <si>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</si>
  <si>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</si>
  <si>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</si>
  <si>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</si>
  <si>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</si>
  <si>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</si>
  <si>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</si>
  <si>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</si>
  <si>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</si>
  <si>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</si>
  <si>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</si>
  <si>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</si>
  <si>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</si>
  <si>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</si>
  <si>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</si>
  <si>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</si>
  <si>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</si>
  <si>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</si>
  <si>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</si>
  <si>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</si>
  <si>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</si>
  <si>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</si>
  <si>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</si>
  <si>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</si>
  <si>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</si>
  <si>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</si>
  <si>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</si>
  <si>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</si>
  <si>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</si>
  <si>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</si>
  <si>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</si>
  <si>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</si>
  <si>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</si>
  <si>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</si>
  <si>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</si>
  <si>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</si>
  <si>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</si>
  <si>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</si>
  <si>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</si>
  <si>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</si>
  <si>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</si>
  <si>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</si>
  <si>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</si>
  <si>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</si>
  <si>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</si>
  <si>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</si>
  <si>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</si>
  <si>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</si>
  <si>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</si>
  <si>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</si>
  <si>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</si>
  <si>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</si>
  <si>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</si>
  <si>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</si>
  <si>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</si>
  <si>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</si>
  <si>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</si>
  <si>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</si>
  <si>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</si>
  <si>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</si>
  <si>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</si>
  <si>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</si>
  <si>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</si>
  <si>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</si>
  <si>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</si>
  <si>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</si>
  <si>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</si>
  <si>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</si>
  <si>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</si>
  <si>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</si>
  <si>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</si>
  <si>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</si>
  <si>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</si>
  <si>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</si>
  <si>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</si>
  <si>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</si>
  <si>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</si>
  <si>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</si>
  <si>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</si>
  <si>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</si>
  <si>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</si>
  <si>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</si>
  <si>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</si>
  <si>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</si>
  <si>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</si>
  <si>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</si>
  <si>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</si>
  <si>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</si>
  <si>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</si>
  <si>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</si>
  <si>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</si>
  <si>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</si>
  <si>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</si>
  <si>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</si>
  <si>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</si>
  <si>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</si>
  <si>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</si>
  <si>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</si>
  <si>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</si>
  <si>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</si>
  <si>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</si>
  <si>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</si>
  <si>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</si>
  <si>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</si>
  <si>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</si>
  <si>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</si>
  <si>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</si>
  <si>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</si>
  <si>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</si>
  <si>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</si>
  <si>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</si>
  <si>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</si>
  <si>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</si>
  <si>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</si>
  <si>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</si>
  <si>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</si>
  <si>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</si>
  <si>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</si>
  <si>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</si>
  <si>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</si>
  <si>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</si>
  <si>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</si>
  <si>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</si>
  <si>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</si>
  <si>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</si>
  <si>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</si>
  <si>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</si>
  <si>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</si>
  <si>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</si>
  <si>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</si>
  <si>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</si>
  <si>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</si>
  <si>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</si>
  <si>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</si>
  <si>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</si>
  <si>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</si>
  <si>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</si>
  <si>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</si>
  <si>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</si>
  <si>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</si>
  <si>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</si>
  <si>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</si>
  <si>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</si>
  <si>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</si>
  <si>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</si>
  <si>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</si>
  <si>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</si>
  <si>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</si>
  <si>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</si>
  <si>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</si>
  <si>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</si>
  <si>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</si>
  <si>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</si>
  <si>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</si>
  <si>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</si>
  <si>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</si>
  <si>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</si>
  <si>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</si>
  <si>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</si>
  <si>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</si>
  <si>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</si>
  <si>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</si>
  <si>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</si>
  <si>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</si>
  <si>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</si>
  <si>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</si>
  <si>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</si>
  <si>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</si>
  <si>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</si>
  <si>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</si>
  <si>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</si>
  <si>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</si>
  <si>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</si>
  <si>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</si>
  <si>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</si>
  <si>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</si>
  <si>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</si>
  <si>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</si>
  <si>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</si>
  <si>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</si>
  <si>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</si>
  <si>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</si>
  <si>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</si>
  <si>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</si>
  <si>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</si>
  <si>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</si>
  <si>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</si>
  <si>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</si>
  <si>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</si>
  <si>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</si>
  <si>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</si>
  <si>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</si>
  <si>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</si>
  <si>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</si>
  <si>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</si>
  <si>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</si>
  <si>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</si>
  <si>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</si>
  <si>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</si>
  <si>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</si>
  <si>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</si>
  <si>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</si>
  <si>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</si>
  <si>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</si>
  <si>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</si>
  <si>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</si>
  <si>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</si>
  <si>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</si>
  <si>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</si>
  <si>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</si>
  <si>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</si>
  <si>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</si>
  <si>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</si>
  <si>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</si>
  <si>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</si>
  <si>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</si>
  <si>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</si>
  <si>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</si>
  <si>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</si>
  <si>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</si>
  <si>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</si>
  <si>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</si>
  <si>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</si>
  <si>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</si>
  <si>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</si>
  <si>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</si>
  <si>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</si>
  <si>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</si>
  <si>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</si>
  <si>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</si>
  <si>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</si>
  <si>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</si>
  <si>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</si>
  <si>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</si>
  <si>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</si>
  <si>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</si>
  <si>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</si>
  <si>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</si>
  <si>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</si>
  <si>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</si>
  <si>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</si>
  <si>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</si>
  <si>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</si>
  <si>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</si>
  <si>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</si>
  <si>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</si>
  <si>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</si>
  <si>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</si>
  <si>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</si>
  <si>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</si>
  <si>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</si>
  <si>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</si>
  <si>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</si>
  <si>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</si>
  <si>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</si>
  <si>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</si>
  <si>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</si>
  <si>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</si>
  <si>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</si>
  <si>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</si>
  <si>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</si>
  <si>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</si>
  <si>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</si>
  <si>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</si>
  <si>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</si>
  <si>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</si>
  <si>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</si>
  <si>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</si>
  <si>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</si>
  <si>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</si>
  <si>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</si>
  <si>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</si>
  <si>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</si>
  <si>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</si>
  <si>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</si>
  <si>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</si>
  <si>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</si>
  <si>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</si>
  <si>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</si>
  <si>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</si>
  <si>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</si>
  <si>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</si>
  <si>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</si>
  <si>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</si>
  <si>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</si>
  <si>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</si>
  <si>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</si>
  <si>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</si>
  <si>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</si>
  <si>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</si>
  <si>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</si>
  <si>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</si>
  <si>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</si>
  <si>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</si>
  <si>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</si>
  <si>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</si>
  <si>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</si>
  <si>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</si>
  <si>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</si>
  <si>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</si>
  <si>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</si>
  <si>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</si>
  <si>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</si>
  <si>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</si>
  <si>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</si>
  <si>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</si>
  <si>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</si>
  <si>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</si>
  <si>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</si>
  <si>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</si>
  <si>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</si>
  <si>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</si>
  <si>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</si>
  <si>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</si>
  <si>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</si>
  <si>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</si>
  <si>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</si>
  <si>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</si>
  <si>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</si>
  <si>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</si>
  <si>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</si>
  <si>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</si>
  <si>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</si>
  <si>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</si>
  <si>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</si>
  <si>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</si>
  <si>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</si>
  <si>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</si>
  <si>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</si>
  <si>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</si>
  <si>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</si>
  <si>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</si>
  <si>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</si>
  <si>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</si>
  <si>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</si>
  <si>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</si>
  <si>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</si>
  <si>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</si>
  <si>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</si>
  <si>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</si>
  <si>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</si>
  <si>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</si>
  <si>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</si>
  <si>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</si>
  <si>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</si>
  <si>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</si>
  <si>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</si>
  <si>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</si>
  <si>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</si>
  <si>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</si>
  <si>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</si>
  <si>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</si>
  <si>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</si>
  <si>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</si>
  <si>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</si>
  <si>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</si>
  <si>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</si>
  <si>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</si>
  <si>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</si>
  <si>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</si>
  <si>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</si>
  <si>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</si>
  <si>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</si>
  <si>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</si>
  <si>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</si>
  <si>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</si>
  <si>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</si>
  <si>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</si>
  <si>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</si>
  <si>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</si>
  <si>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</si>
  <si>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</si>
  <si>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</si>
  <si>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</si>
  <si>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</si>
  <si>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</si>
  <si>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</si>
  <si>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</si>
  <si>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</si>
  <si>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</si>
  <si>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</si>
  <si>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</si>
  <si>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</si>
  <si>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</si>
  <si>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</si>
  <si>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</si>
  <si>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</si>
  <si>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</si>
  <si>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</si>
  <si>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</si>
  <si>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</si>
  <si>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</si>
  <si>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</si>
  <si>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</si>
  <si>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</si>
  <si>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</si>
  <si>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</si>
  <si>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</si>
  <si>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</si>
  <si>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</si>
  <si>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</si>
  <si>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</si>
  <si>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</si>
  <si>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</si>
  <si>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</si>
  <si>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</si>
  <si>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</si>
  <si>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</si>
  <si>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</si>
  <si>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</si>
  <si>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</si>
  <si>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</si>
  <si>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</si>
  <si>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</si>
  <si>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</si>
  <si>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</si>
  <si>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</si>
  <si>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</si>
  <si>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</si>
  <si>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</si>
  <si>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</si>
  <si>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</si>
  <si>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</si>
  <si>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</si>
  <si>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</si>
  <si>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</si>
  <si>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</si>
  <si>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</si>
  <si>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</si>
  <si>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</si>
  <si>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</si>
  <si>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</si>
  <si>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</si>
  <si>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</si>
  <si>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</si>
  <si>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</si>
  <si>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</si>
  <si>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</si>
  <si>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</si>
  <si>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</si>
  <si>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</si>
  <si>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</si>
  <si>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</si>
  <si>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</si>
  <si>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</si>
  <si>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</si>
  <si>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</si>
  <si>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</si>
  <si>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</si>
  <si>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</si>
  <si>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</si>
  <si>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</si>
  <si>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</si>
  <si>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</si>
  <si>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</si>
  <si>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</si>
  <si>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</si>
  <si>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</si>
  <si>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</si>
  <si>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</si>
  <si>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</si>
  <si>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</si>
  <si>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</si>
  <si>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</si>
  <si>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</si>
  <si>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</si>
  <si>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</si>
  <si>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</si>
  <si>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</si>
  <si>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</si>
  <si>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</si>
  <si>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</si>
  <si>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</si>
  <si>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</si>
  <si>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</si>
  <si>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</si>
  <si>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</si>
  <si>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</si>
  <si>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</si>
  <si>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</si>
  <si>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</si>
  <si>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</si>
  <si>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</si>
  <si>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</si>
  <si>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</si>
  <si>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</si>
  <si>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</si>
  <si>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</si>
  <si>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</si>
  <si>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</si>
  <si>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</si>
  <si>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</si>
  <si>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</si>
  <si>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</si>
  <si>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</si>
  <si>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</si>
  <si>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</si>
  <si>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</si>
  <si>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</si>
  <si>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</si>
  <si>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</si>
  <si>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</si>
  <si>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</si>
  <si>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</si>
  <si>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</si>
  <si>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</si>
  <si>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</si>
  <si>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</si>
  <si>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</si>
  <si>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</si>
  <si>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</si>
  <si>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</si>
  <si>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</si>
  <si>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</si>
  <si>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</si>
  <si>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</si>
  <si>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</si>
  <si>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</si>
  <si>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</si>
  <si>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</si>
  <si>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</si>
  <si>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</si>
  <si>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</si>
  <si>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</si>
  <si>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</si>
  <si>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</si>
  <si>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</si>
  <si>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</si>
  <si>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</si>
  <si>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</si>
  <si>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</si>
  <si>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</si>
  <si>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</si>
  <si>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</si>
  <si>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</si>
  <si>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</si>
  <si>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</si>
  <si>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</si>
  <si>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</si>
  <si>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</si>
  <si>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</si>
  <si>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</si>
  <si>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</si>
  <si>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</si>
  <si>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</si>
  <si>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</si>
  <si>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</si>
  <si>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</si>
  <si>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</si>
  <si>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</si>
  <si>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</si>
  <si>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</si>
  <si>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</si>
  <si>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</si>
  <si>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</si>
  <si>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</si>
  <si>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</si>
  <si>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</si>
  <si>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</si>
  <si>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</si>
  <si>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</si>
  <si>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</si>
  <si>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</si>
  <si>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</si>
  <si>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</si>
  <si>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</si>
  <si>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</si>
  <si>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</si>
  <si>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</si>
  <si>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</si>
  <si>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</si>
  <si>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</si>
  <si>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</si>
  <si>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</si>
  <si>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</si>
  <si>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</si>
  <si>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</si>
  <si>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</si>
  <si>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</si>
  <si>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</si>
  <si>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</si>
  <si>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</si>
  <si>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</si>
  <si>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</si>
  <si>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</si>
  <si>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</si>
  <si>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</si>
  <si>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</si>
  <si>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</si>
  <si>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</si>
  <si>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</si>
  <si>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</si>
  <si>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</si>
  <si>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</si>
  <si>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</si>
  <si>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</si>
  <si>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</si>
  <si>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</si>
  <si>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</si>
  <si>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</si>
  <si>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</si>
  <si>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</si>
  <si>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</si>
  <si>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</si>
  <si>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</si>
  <si>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</si>
  <si>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</si>
  <si>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</si>
  <si>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</si>
  <si>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</si>
  <si>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</si>
  <si>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</si>
  <si>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</si>
  <si>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</si>
  <si>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</si>
  <si>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</si>
  <si>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</si>
  <si>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</si>
  <si>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</si>
  <si>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</si>
  <si>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</si>
  <si>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</si>
  <si>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</si>
  <si>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</si>
  <si>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</si>
  <si>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</si>
  <si>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</si>
  <si>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</si>
  <si>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</si>
  <si>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</si>
  <si>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</si>
  <si>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</si>
  <si>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</si>
  <si>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</si>
  <si>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</si>
  <si>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</si>
  <si>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</si>
  <si>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</si>
  <si>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</si>
  <si>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</si>
  <si>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</si>
  <si>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</si>
  <si>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</si>
  <si>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</si>
  <si>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</si>
  <si>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</si>
  <si>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</si>
  <si>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</si>
  <si>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</si>
  <si>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</si>
  <si>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</si>
  <si>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</si>
  <si>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</si>
  <si>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</si>
  <si>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</si>
  <si>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</si>
  <si>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</si>
  <si>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</si>
  <si>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</si>
  <si>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</si>
  <si>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</si>
  <si>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</si>
  <si>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</si>
  <si>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</si>
  <si>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</si>
  <si>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</si>
  <si>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</si>
  <si>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</si>
  <si>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</si>
  <si>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</si>
  <si>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</si>
  <si>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</si>
  <si>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</si>
  <si>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</si>
  <si>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</si>
  <si>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</si>
  <si>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</si>
  <si>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</si>
  <si>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</si>
  <si>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</si>
  <si>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</si>
  <si>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</si>
  <si>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</si>
  <si>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</si>
  <si>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</si>
  <si>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</si>
  <si>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</si>
  <si>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</si>
  <si>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</si>
  <si>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</si>
  <si>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</si>
  <si>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</si>
  <si>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</si>
  <si>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</si>
  <si>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</si>
  <si>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</si>
  <si>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</si>
  <si>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</si>
  <si>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</si>
  <si>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</si>
  <si>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</si>
  <si>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</si>
  <si>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</si>
  <si>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</si>
  <si>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</si>
  <si>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</si>
  <si>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</si>
  <si>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</si>
  <si>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</si>
  <si>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</si>
  <si>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</si>
  <si>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</si>
  <si>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</si>
  <si>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</si>
  <si>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</si>
  <si>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</si>
  <si>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</si>
  <si>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</si>
  <si>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</si>
  <si>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</si>
  <si>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</si>
  <si>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</si>
  <si>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</si>
  <si>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</si>
  <si>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</si>
  <si>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</si>
  <si>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</si>
  <si>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</si>
  <si>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</si>
  <si>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</si>
  <si>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</si>
  <si>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</si>
  <si>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</si>
  <si>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</si>
  <si>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</si>
  <si>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</si>
  <si>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</si>
  <si>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</si>
  <si>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</si>
  <si>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</si>
  <si>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</si>
  <si>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</si>
  <si>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</si>
  <si>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</si>
  <si>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</si>
  <si>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</si>
  <si>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</si>
  <si>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</si>
  <si>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</si>
  <si>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</si>
  <si>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</si>
  <si>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</si>
  <si>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</si>
  <si>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</si>
  <si>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</si>
  <si>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</si>
  <si>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</si>
  <si>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</si>
  <si>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</si>
  <si>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</si>
  <si>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</si>
  <si>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</si>
  <si>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</si>
  <si>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</si>
  <si>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</si>
  <si>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</si>
  <si>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</si>
  <si>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</si>
  <si>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</si>
  <si>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</si>
  <si>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</si>
  <si>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</si>
  <si>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</si>
  <si>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</si>
  <si>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</si>
  <si>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</si>
  <si>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</si>
  <si>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</si>
  <si>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</si>
  <si>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</si>
  <si>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</si>
  <si>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</si>
  <si>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</si>
  <si>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</si>
  <si>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</si>
  <si>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</si>
  <si>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</si>
  <si>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</si>
  <si>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</si>
  <si>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</si>
  <si>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</si>
  <si>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</si>
  <si>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</si>
  <si>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</si>
  <si>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</si>
  <si>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</si>
  <si>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</si>
  <si>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</si>
  <si>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</si>
  <si>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</si>
  <si>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</si>
  <si>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</si>
  <si>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</si>
  <si>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</si>
  <si>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</si>
  <si>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</si>
  <si>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</si>
  <si>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</si>
  <si>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</si>
  <si>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</si>
  <si>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</si>
  <si>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</si>
  <si>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</si>
  <si>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</si>
  <si>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</si>
  <si>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</si>
  <si>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</si>
  <si>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</si>
  <si>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</si>
  <si>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</si>
  <si>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</si>
  <si>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</si>
  <si>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</si>
  <si>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</si>
  <si>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</si>
  <si>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</si>
  <si>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</si>
  <si>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</si>
  <si>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</si>
  <si>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</si>
  <si>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</si>
  <si>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</si>
  <si>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</si>
  <si>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</si>
  <si>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</si>
  <si>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</si>
  <si>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</si>
  <si>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</si>
  <si>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</si>
  <si>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</si>
  <si>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</si>
  <si>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</si>
  <si>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</si>
  <si>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</si>
  <si>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</si>
  <si>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</si>
  <si>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</si>
  <si>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</si>
  <si>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</si>
  <si>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</si>
  <si>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</si>
  <si>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</si>
  <si>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</si>
  <si>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</si>
  <si>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</si>
  <si>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</si>
  <si>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</si>
  <si>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</si>
  <si>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</si>
  <si>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</si>
  <si>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</si>
  <si>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</si>
  <si>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</si>
  <si>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</si>
  <si>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</si>
  <si>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</si>
  <si>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</si>
  <si>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</si>
  <si>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</si>
  <si>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</si>
  <si>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</si>
  <si>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</si>
  <si>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</si>
  <si>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</si>
  <si>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</si>
  <si>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</si>
  <si>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</si>
  <si>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</si>
  <si>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</si>
  <si>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</si>
  <si>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</si>
  <si>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</si>
  <si>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</si>
  <si>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</si>
  <si>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</si>
  <si>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</si>
  <si>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</si>
  <si>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</si>
  <si>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</si>
  <si>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</si>
  <si>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</si>
  <si>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</si>
  <si>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</si>
  <si>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</si>
  <si>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</si>
  <si>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</si>
  <si>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</si>
  <si>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</si>
  <si>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</si>
  <si>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</si>
  <si>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</si>
  <si>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</si>
  <si>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</si>
  <si>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</si>
  <si>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</si>
  <si>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</si>
  <si>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</si>
  <si>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</si>
  <si>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</si>
  <si>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</si>
  <si>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</si>
  <si>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</si>
  <si>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</si>
  <si>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</si>
  <si>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</si>
  <si>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</si>
  <si>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</si>
  <si>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</si>
  <si>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</si>
  <si>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</si>
  <si>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</si>
  <si>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</si>
  <si>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</si>
  <si>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</si>
  <si>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</si>
  <si>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</si>
  <si>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</si>
  <si>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</si>
  <si>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</si>
  <si>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</si>
  <si>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</si>
  <si>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</si>
  <si>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</si>
  <si>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</si>
  <si>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</si>
  <si>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</si>
  <si>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</si>
  <si>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</si>
  <si>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</si>
  <si>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</si>
  <si>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</si>
  <si>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</si>
  <si>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</si>
  <si>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</si>
  <si>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</si>
  <si>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</si>
  <si>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</si>
  <si>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</si>
  <si>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</si>
  <si>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</si>
  <si>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</si>
  <si>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</si>
  <si>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</si>
  <si>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</si>
  <si>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</si>
  <si>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</si>
  <si>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</si>
  <si>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</si>
  <si>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</si>
  <si>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</si>
  <si>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</si>
  <si>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</si>
  <si>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</si>
  <si>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</si>
  <si>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</si>
  <si>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</si>
  <si>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</si>
  <si>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</si>
  <si>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</si>
  <si>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</si>
  <si>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</si>
  <si>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</si>
  <si>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</si>
  <si>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</si>
  <si>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</si>
  <si>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</si>
  <si>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</si>
  <si>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</si>
  <si>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</si>
  <si>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</si>
  <si>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</si>
  <si>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</si>
  <si>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</si>
  <si>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</si>
  <si>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</si>
  <si>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</si>
  <si>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</si>
  <si>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</si>
  <si>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</si>
  <si>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</si>
  <si>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</si>
  <si>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</si>
  <si>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</si>
  <si>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</si>
  <si>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</si>
  <si>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</si>
  <si>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</si>
  <si>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</si>
  <si>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</si>
  <si>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</si>
  <si>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</si>
  <si>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</si>
  <si>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</si>
  <si>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</si>
  <si>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</si>
  <si>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</si>
  <si>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</si>
  <si>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</si>
  <si>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</si>
  <si>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</si>
  <si>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</si>
  <si>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</si>
  <si>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</si>
  <si>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</si>
  <si>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</si>
  <si>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</si>
  <si>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</si>
  <si>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</si>
  <si>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</si>
  <si>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</si>
  <si>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</si>
  <si>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</si>
  <si>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</si>
  <si>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</si>
  <si>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</si>
  <si>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</si>
  <si>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</si>
  <si>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</si>
  <si>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</si>
  <si>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</si>
  <si>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</si>
  <si>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</si>
  <si>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</si>
  <si>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</si>
  <si>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</si>
  <si>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</si>
  <si>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</si>
  <si>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</si>
  <si>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</si>
  <si>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</si>
  <si>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</si>
  <si>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</si>
  <si>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</si>
  <si>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</si>
  <si>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</si>
  <si>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</si>
  <si>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</si>
  <si>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</si>
  <si>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</si>
  <si>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</si>
  <si>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</si>
  <si>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</si>
  <si>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</si>
  <si>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</si>
  <si>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</si>
  <si>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</si>
  <si>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</si>
  <si>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</si>
  <si>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</si>
  <si>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</si>
  <si>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</si>
  <si>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</si>
  <si>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</si>
  <si>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</si>
  <si>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</si>
  <si>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</si>
  <si>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</si>
  <si>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</si>
  <si>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</si>
  <si>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</si>
  <si>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</si>
  <si>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</si>
  <si>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</si>
  <si>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</si>
  <si>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</si>
  <si>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</si>
  <si>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</si>
  <si>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</si>
  <si>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</si>
  <si>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</si>
  <si>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</si>
  <si>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</si>
  <si>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</si>
  <si>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</si>
  <si>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</si>
  <si>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</si>
  <si>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</si>
  <si>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</si>
  <si>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</si>
  <si>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</si>
  <si>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</si>
  <si>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</si>
  <si>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</si>
  <si>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</si>
  <si>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</si>
  <si>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</si>
  <si>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</si>
  <si>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</si>
  <si>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</si>
  <si>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</si>
  <si>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</si>
  <si>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</si>
  <si>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</si>
  <si>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</si>
  <si>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</si>
  <si>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</si>
  <si>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</si>
  <si>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</si>
  <si>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</si>
  <si>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</si>
  <si>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</si>
  <si>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</si>
  <si>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</si>
  <si>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</si>
  <si>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</si>
  <si>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</si>
  <si>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</si>
  <si>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</si>
  <si>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</si>
  <si>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</si>
  <si>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</si>
  <si>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</si>
  <si>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</si>
  <si>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</si>
  <si>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</si>
  <si>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</si>
  <si>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</si>
  <si>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</si>
  <si>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</si>
  <si>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</si>
  <si>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</si>
  <si>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</si>
  <si>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</si>
  <si>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</si>
  <si>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</si>
  <si>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</si>
  <si>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</si>
  <si>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</si>
  <si>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</si>
  <si>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</si>
  <si>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</si>
  <si>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</si>
  <si>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</si>
  <si>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</si>
  <si>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</si>
  <si>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</si>
  <si>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</si>
  <si>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</si>
  <si>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</si>
  <si>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</si>
  <si>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</si>
  <si>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</si>
  <si>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</si>
  <si>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</si>
  <si>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</si>
  <si>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</si>
  <si>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</si>
  <si>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</si>
  <si>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</si>
  <si>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</si>
  <si>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</si>
  <si>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</si>
  <si>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</si>
  <si>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</si>
  <si>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</si>
  <si>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</si>
  <si>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</si>
  <si>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</si>
  <si>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</si>
  <si>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</si>
  <si>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</si>
  <si>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</si>
  <si>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</si>
  <si>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</si>
  <si>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</si>
  <si>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</si>
  <si>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</si>
  <si>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</si>
  <si>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</si>
  <si>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</si>
  <si>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</si>
  <si>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</si>
  <si>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</si>
  <si>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</si>
  <si>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</si>
  <si>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</si>
  <si>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</si>
  <si>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</si>
  <si>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</si>
  <si>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</si>
  <si>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</si>
  <si>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</si>
  <si>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</si>
  <si>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</si>
  <si>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</si>
  <si>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</si>
  <si>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</si>
  <si>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</si>
  <si>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</si>
  <si>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</si>
  <si>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</si>
  <si>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</si>
  <si>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</si>
  <si>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</si>
  <si>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</si>
  <si>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</si>
  <si>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</si>
  <si>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</si>
  <si>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</si>
  <si>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</si>
  <si>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</si>
  <si>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</si>
  <si>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</si>
  <si>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</si>
  <si>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</si>
  <si>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</si>
  <si>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</si>
  <si>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</si>
  <si>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</si>
  <si>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</si>
  <si>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</si>
  <si>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</si>
  <si>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</si>
  <si>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</si>
  <si>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</si>
  <si>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</si>
  <si>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</si>
  <si>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</si>
  <si>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</si>
  <si>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</si>
  <si>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</si>
  <si>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</si>
  <si>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</si>
  <si>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</si>
  <si>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</si>
  <si>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</si>
  <si>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</si>
  <si>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</si>
  <si>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</si>
  <si>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</si>
  <si>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</si>
  <si>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</si>
  <si>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</si>
  <si>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</si>
  <si>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</si>
  <si>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</si>
  <si>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</si>
  <si>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</si>
  <si>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</si>
  <si>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</si>
  <si>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</si>
  <si>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</si>
  <si>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</si>
  <si>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</si>
  <si>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</si>
  <si>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</si>
  <si>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</si>
  <si>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</si>
  <si>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</si>
  <si>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</si>
  <si>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</si>
  <si>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</si>
  <si>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</si>
  <si>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</si>
  <si>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</si>
  <si>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</si>
  <si>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</si>
  <si>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</si>
  <si>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</si>
  <si>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</si>
  <si>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</si>
  <si>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</si>
  <si>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</si>
  <si>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</si>
  <si>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</si>
  <si>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</si>
  <si>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</si>
  <si>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</si>
  <si>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</si>
  <si>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</si>
  <si>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</si>
  <si>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</si>
  <si>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</si>
  <si>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</si>
  <si>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</si>
  <si>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</si>
  <si>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</si>
  <si>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</si>
  <si>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</si>
  <si>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</si>
  <si>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</si>
  <si>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</si>
  <si>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</si>
  <si>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</si>
  <si>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</si>
  <si>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</si>
  <si>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</si>
  <si>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</si>
  <si>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</si>
  <si>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</si>
  <si>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</si>
  <si>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</si>
  <si>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</si>
  <si>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</si>
  <si>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</si>
  <si>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</si>
  <si>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</si>
  <si>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</si>
  <si>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</si>
  <si>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</si>
  <si>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</si>
  <si>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</si>
  <si>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</si>
  <si>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</si>
  <si>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</si>
  <si>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</si>
  <si>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</si>
  <si>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</si>
  <si>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</si>
  <si>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</si>
  <si>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</si>
  <si>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</si>
  <si>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</si>
  <si>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</si>
  <si>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</si>
  <si>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</si>
  <si>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</si>
  <si>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</si>
  <si>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</si>
  <si>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</si>
  <si>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</si>
  <si>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</si>
  <si>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</si>
  <si>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</si>
  <si>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</si>
  <si>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</si>
  <si>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</si>
  <si>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</si>
  <si>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</si>
  <si>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</si>
  <si>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</si>
  <si>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</si>
  <si>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</si>
  <si>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</si>
  <si>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</si>
  <si>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</si>
  <si>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</si>
  <si>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</si>
  <si>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</si>
  <si>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</si>
  <si>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</si>
  <si>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</si>
  <si>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</si>
  <si>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</si>
  <si>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</si>
  <si>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</si>
  <si>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</si>
  <si>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</si>
  <si>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</si>
  <si>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</si>
  <si>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</si>
  <si>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</si>
  <si>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</si>
  <si>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</si>
  <si>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</si>
  <si>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</si>
  <si>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</si>
  <si>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</si>
  <si>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</si>
  <si>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</si>
  <si>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</si>
  <si>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</si>
  <si>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</si>
  <si>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</si>
  <si>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</si>
  <si>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</si>
  <si>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</si>
  <si>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</si>
  <si>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</si>
  <si>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</si>
  <si>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 xml:space="preserve"> sceco black outage in area 
Team connected PGOn site JBal0898  /Team connected PG in site JBL0595
Team connected pg in site JBL0489 /Team connected pg in site JBL0849
Other team with pg on the way to site JBL0558 near from site</t>
  </si>
  <si>
    <t>PCM-20251122-00001489</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</si>
  <si>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</si>
  <si>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</si>
  <si>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</si>
  <si>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</si>
  <si>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</si>
  <si>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</si>
  <si>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</si>
  <si>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</si>
  <si>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</si>
  <si>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</si>
  <si>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</si>
  <si>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</si>
  <si>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</si>
  <si>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</si>
  <si>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</si>
  <si>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</si>
  <si>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</si>
  <si>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</si>
  <si>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</si>
  <si>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</si>
  <si>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</si>
  <si>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</si>
  <si>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</si>
  <si>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</si>
  <si>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</si>
  <si>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</si>
  <si>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</si>
  <si>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</si>
  <si>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</si>
  <si>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</si>
  <si>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</si>
  <si>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</si>
  <si>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</si>
  <si>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</si>
  <si>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</si>
  <si>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</si>
  <si>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</si>
  <si>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</si>
  <si>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</si>
  <si>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</si>
  <si>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</si>
  <si>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</si>
  <si>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</si>
  <si>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</si>
  <si>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</si>
  <si>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</si>
  <si>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</si>
  <si>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</si>
  <si>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</si>
  <si>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</si>
  <si>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</si>
  <si>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</si>
  <si>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</si>
  <si>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</si>
  <si>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</si>
  <si>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</si>
  <si>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</si>
  <si>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</si>
  <si>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</si>
  <si>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</si>
  <si>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</si>
  <si>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</si>
  <si>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</si>
  <si>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</si>
  <si>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</si>
  <si>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</si>
  <si>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</si>
  <si>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</si>
  <si>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</si>
  <si>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</si>
  <si>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</si>
  <si>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</si>
  <si>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</si>
  <si>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</si>
  <si>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</si>
  <si>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</si>
  <si>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</si>
  <si>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</si>
  <si>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</si>
  <si>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</si>
  <si>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</si>
  <si>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</si>
  <si>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</si>
  <si>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</si>
  <si>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</si>
  <si>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</si>
  <si>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</si>
  <si>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</si>
  <si>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</si>
  <si>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PCM-20251122-00001534</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</si>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</sst>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F4" sqref="F4"/>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320.98084872685286</v>
      </c>
      <c r="H2" s="76">
        <v>45662.943402777775</v>
      </c>
      <c r="I2" s="59" t="str">
        <f>IFERROR(VLOOKUP(D2,DB!A:F,6,0),"")</f>
        <v>Generator-SG</v>
      </c>
      <c r="J2" s="59" t="str">
        <f>IFERROR(VLOOKUP(D2,DB!A:G,7,0),"")</f>
        <v>Dead</v>
      </c>
      <c r="K2" s="67" t="s">
        <v>39022</v>
      </c>
      <c r="L2" s="65" t="str">
        <f>IFERROR(VLOOKUP(D2,DB!A:I,9,0),"")</f>
        <v>Latis</v>
      </c>
    </row>
    <row r="3" spans="1:15" ht="60.75">
      <c r="A3" s="140" t="s">
        <v>39023</v>
      </c>
      <c r="B3" s="141" t="str">
        <f>IFERROR(VLOOKUP(D3,DB!A:K,11,0),"")</f>
        <v>R1</v>
      </c>
      <c r="C3" s="141">
        <v>1</v>
      </c>
      <c r="D3" s="133" t="s">
        <v>20851</v>
      </c>
      <c r="E3" s="142"/>
      <c r="F3" s="143" t="s">
        <v>24</v>
      </c>
      <c r="G3" s="144" t="str">
        <f ca="1">IFERROR(NOW()-F3,"-")</f>
        <v>-</v>
      </c>
      <c r="H3" s="143">
        <v>45983.642337962963</v>
      </c>
      <c r="I3" s="141" t="str">
        <f>IFERROR(VLOOKUP(D3,DB!A:F,6,0),"")</f>
        <v>SCECO</v>
      </c>
      <c r="J3" s="141" t="str">
        <f>IFERROR(VLOOKUP(D3,DB!A:G,7,0),"")</f>
        <v>Weak</v>
      </c>
      <c r="K3" s="145" t="s">
        <v>39024</v>
      </c>
      <c r="L3" s="146" t="str">
        <f>IFERROR(VLOOKUP(D3,DB!A:I,9,0),"")</f>
        <v>Latis</v>
      </c>
    </row>
    <row r="4" spans="1:15" ht="16.5" customHeight="1">
      <c r="A4" s="140" t="s">
        <v>39025</v>
      </c>
      <c r="B4" s="141" t="str">
        <f>IFERROR(VLOOKUP(D4,DB!A:K,11,0),"")</f>
        <v>R1</v>
      </c>
      <c r="C4" s="141">
        <v>1</v>
      </c>
      <c r="D4" s="133" t="s">
        <v>20365</v>
      </c>
      <c r="E4" s="142" t="s">
        <v>39021</v>
      </c>
      <c r="F4" s="143">
        <v>45983.89770833333</v>
      </c>
      <c r="G4" s="144">
        <f ca="1">IFERROR(NOW()-F4,"-")</f>
        <v>3.1566319448756985E-2</v>
      </c>
      <c r="H4" s="143">
        <v>45983.402083333334</v>
      </c>
      <c r="I4" s="141" t="str">
        <f>IFERROR(VLOOKUP(D4,DB!A:F,6,0),"")</f>
        <v>Generator-SG</v>
      </c>
      <c r="J4" s="141" t="str">
        <f>IFERROR(VLOOKUP(D4,DB!A:G,7,0),"")</f>
        <v>Vandalized</v>
      </c>
      <c r="K4" s="145" t="s">
        <v>39026</v>
      </c>
      <c r="L4" s="146" t="str">
        <f>IFERROR(VLOOKUP(D4,DB!A:I,9,0),"")</f>
        <v>Latis</v>
      </c>
    </row>
    <row r="5" spans="1:15" ht="15" customHeight="1">
      <c r="A5" s="140"/>
      <c r="B5" s="141" t="str">
        <f>IFERROR(VLOOKUP(D5,DB!A:K,11,0),"")</f>
        <v/>
      </c>
      <c r="C5" s="141"/>
      <c r="D5" s="133"/>
      <c r="E5" s="142"/>
      <c r="F5" s="143"/>
      <c r="G5" s="144">
        <f ca="1">IFERROR(NOW()-F5,"-")</f>
        <v>45983.929274652779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45983.929274652779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45983.929274652779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45983.929274652779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45983.929274652779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45983.929274652779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45983.929274652779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45983.929274652779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45983.929274652779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45983.929274652779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45983.929274652779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45983.929274652779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45983.929274652779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45983.929274652779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45983.929274652779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45983.929274652779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45983.929274652779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45983.929274652779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45983.929274652779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45983.929274652779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45983.929274652779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45983.929274652779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45983.929274652779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45983.929274652779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45983.929274652779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45983.929274652779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45983.929274652779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45983.929274652779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45983.929274652779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45983.929274652779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45983.929274652779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45983.929274652779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45983.929274652779</v>
      </c>
      <c r="H37" s="143"/>
      <c r="I37" s="141" t="str">
        <f>IFERROR(VLOOKUP(D37,DB!A:F,6,0),"")</f>
        <v/>
      </c>
      <c r="J37" s="141" t="str">
        <f>IFERROR(VLOOKUP(D37,DB!A:G,7,0),"")</f>
        <v/>
      </c>
      <c r="K37" s="145"/>
      <c r="L37" s="146" t="str">
        <f>IFERROR(VLOOKUP(D37,DB!A:I,9,0),"")</f>
        <v/>
      </c>
    </row>
    <row r="38" spans="1:12" ht="15" customHeight="1">
      <c r="A38" s="147"/>
      <c r="B38" s="134" t="str">
        <f>IFERROR(VLOOKUP(D38,DB!A:K,11,0),"")</f>
        <v/>
      </c>
      <c r="C38" s="134"/>
      <c r="D38" s="148"/>
      <c r="E38" s="135"/>
      <c r="F38" s="136"/>
      <c r="G38" s="137">
        <f ca="1">IFERROR(NOW()-F38,"-")</f>
        <v>45983.929274652779</v>
      </c>
      <c r="H38" s="136"/>
      <c r="I38" s="134" t="str">
        <f>IFERROR(VLOOKUP(D38,DB!A:F,6,0),"")</f>
        <v/>
      </c>
      <c r="J38" s="134" t="str">
        <f>IFERROR(VLOOKUP(D38,DB!A:G,7,0),"")</f>
        <v/>
      </c>
      <c r="K38" s="138"/>
      <c r="L38" s="139" t="str">
        <f>IFERROR(VLOOKUP(D38,DB!A:I,9,0),"")</f>
        <v/>
      </c>
    </row>
  </sheetData>
  <customSheetViews>
    <customSheetView guid="{F6042A99-DD27-4453-835D-0834D95730CC}" filter="1" showAutoFilter="1">
      <pageMargins left="0" right="0" top="0" bottom="0" header="0" footer="0"/>
      <autoFilter ref="B1:M1" xr:uid="{98838DFB-4ADC-4EE9-B1D5-BEF71DFAF0DD}"/>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158.92943668981752</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45983.929274652779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45983.929274652779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45983.929274652779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45983.929274652779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45983.929274652779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45983.929274652779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45983.929274652779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45983.929274652779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45983.929274652779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45983.929274652779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45983.929274652779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45983.929274652779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45983.929274652779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45983.929274652779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45983.929274652779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45983.929274652779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45983.929274652779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45983.929274652779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45983.929274652779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45983.929274652779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45983.929274652779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45983.929274652779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45983.929274652779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45983.929274652779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45983.929274652779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45983.929274652779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45983.929274652779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45983.929274652779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45983.929274652779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45983.929274652779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45983.929274652779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45983.929274652779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45983.929274652779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45983.929274652779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45983.929274652779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45983.929274652779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45983.929274652779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45983.929274652779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45983.929274652779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45983.929274652779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45983.929274652779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45983.929274652779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45983.929274652779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45983.929274652779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45983.929274652779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45983.929274652779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45983.929274652779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45983.929274652779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45983.929274652779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45983.929274652779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45983.929274652779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45983.929274652779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45983.929274652779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45983.929274652779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45983.929274652779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45983.929274652779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45983.929274652779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45983.929274652779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45983.929274652779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45983.929274652779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45983.929274652779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45983.929274652779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45983.929274652779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45983.929274652779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45983.929274652779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45983.929274652779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45983.929274652779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45983.929274652779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45983.929274652779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45983.929274652779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45983.929274652779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45983.929274652779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45983.929274652779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45983.929274652779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45983.929274652779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45983.929274652779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45983.929274652779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45983.929274652779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45983.929274652779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45983.929274652779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45983.929274652779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45983.929274652779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45983.929274652779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45983.929274652779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45983.929274652779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45983.929274652779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45983.929274652779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45983.929274652779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45983.929274652779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45983.929274652779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45983.929274652779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45983.929274652779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45983.929274652779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45983.929274652779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45983.929274652779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45983.929274652779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45983.929274652779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45983.929274652779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45983.929274652779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45983.929274652779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45983.929274652779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45983.929274652779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45983.929274652779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45983.929274652779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45983.929274652779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45983.929274652779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45983.929274652779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45983.929274652779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45983.929274652779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45983.929274652779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45983.929274652779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45983.929274652779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45983.929274652779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45983.929274652779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45983.929274652779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45983.929274652779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45983.929274652779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45983.929274652779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45983.929274652779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45983.929274652779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45983.929274652779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45983.929274652779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45983.929274652779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45983.929274652779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45983.929274652779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45983.929274652779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45983.929274652779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45983.929274652779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45983.929274652779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45983.929274652779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45983.929274652779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45983.929274652779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45983.929274652779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45983.929274652779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45983.929274652779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45983.929274652779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45983.929274652779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45983.929274652779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45983.929274652779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45983.929274652779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45983.929274652779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45983.929274652779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45983.929274652779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45983.929274652779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45983.929274652779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45983.929274652779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45983.929274652779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45983.929274652779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45983.929274652779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45983.929274652779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45983.929274652779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45983.929274652779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45983.929274652779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45983.929274652779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45983.929274652779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45983.929274652779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45983.929274652779</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45983.929274652779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45983.929274652779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45983.929274652779</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45983.929274652779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45983.929274652779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45983.929274652779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45983.929274652779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45983.929274652779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45983.929274652779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45983.929274652779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45983.929274652779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45983.929274652779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45983.929274652779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45983.929274652779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45983.929274652779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45983.929274652779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45983.929274652779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45983.929274652779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45983.929274652779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45983.929274652779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45983.929274652779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45983.929274652779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45983.929274652779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45983.929274652779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45983.929274652779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45983.929274652779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45983.929274652779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45983.929274652779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45983.929274652779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45983.929274652779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45983.929274652779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45983.929274652779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45983.929274652779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45983.929274652779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45983.929274652779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45983.929274652779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45983.929274652779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45983.929274652779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45983.929274652779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45983.929274652779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45983.929274652779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45983.929274652779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45983.929274652779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45983.929274652779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45983.929274652779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45983.929274652779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45983.929274652779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45983.929274652779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45983.929274652779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45983.929274652779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45983.929274652779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45983.929274652779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45983.929274652779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45983.929274652779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45983.929274652779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45983.929274652779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45983.929274652779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45983.929274652779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45983.929274652779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45983.929274652779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45983.929274652779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45983.929274652779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45983.929274652779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45983.929274652779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45983.929274652779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45983.929274652779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45983.929274652779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45983.929274652779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45983.929274652779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45983.929274652779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45983.929274652779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45983.929274652779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45983.929274652779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45983.929274652779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45983.929274652779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45983.929274652779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45983.929274652779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45983.929274652779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45983.929274652779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45983.929274652779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45983.929274652779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45983.929274652779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45983.929274652779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45983.929274652779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45983.929274652779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45983.929274652779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45983.929274652779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45983.929274652779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45983.929274652779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45983.929274652779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45983.929274652779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45983.929274652779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45983.929274652779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45983.929274652779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45983.929274652779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45983.929274652779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45983.929274652779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45983.929274652779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45983.929274652779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45983.929274652779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45983.929274652779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45983.929274652779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45983.929274652779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45983.929274652779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45983.929274652779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45983.929274652779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45983.929274652779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45983.929274652779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45983.929274652779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45983.929274652779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45983.929274652779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45983.929274652779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45983.929274652779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45983.929274652779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45983.929274652779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45983.929274652779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45983.929274652779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45983.929274652779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45983.929274652779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45983.929274652779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45983.929274652779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45983.929274652779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45983.929274652779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45983.929274652779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45983.929274652779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45983.929274652779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45983.929274652779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45983.929274652779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45983.929274652779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45983.929274652779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45983.929274652779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45983.929274652779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45983.929274652779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45983.929274652779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45983.929274652779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45983.929274652779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45983.929274652779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45983.929274652779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45983.929274652779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45983.929274652779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45983.929274652779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45983.929274652779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45983.929274652779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45983.929274652779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45983.929274652779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45983.929274652779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45983.929274652779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45983.929274652779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45983.929274652779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45983.929274652779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45983.929274652779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45983.929274652779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45983.929274652779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45983.929274652779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45983.929274652779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45983.929274652779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45983.929274652779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45983.929274652779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45983.929274652779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45983.929274652779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45983.929274652779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45983.929274652779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45983.929274652779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45983.929274652779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45983.929274652779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45983.929274652779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45983.929274652779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45983.929274652779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45983.929274652779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45983.929274652779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45983.929274652779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45983.929274652779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45983.929274652779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45983.929274652779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45983.929274652779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45983.929274652779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45983.929274652779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45983.929274652779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45983.929274652779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45983.929274652779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45983.929274652779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45983.929274652779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45983.929274652779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45983.929274652779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45983.929274652779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45983.929274652779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45983.929274652779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45983.929274652779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45983.929274652779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45983.929274652779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45983.929274652779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45983.929274652779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45983.929274652779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45983.929274652779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45983.929274652779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45983.929274652779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45983.929274652779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45983.929274652779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45983.929274652779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45983.929274652779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45983.929274652779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45983.929274652779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45983.929274652779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45983.929274652779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45983.929274652779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45983.929274652779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45983.929274652779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45983.929274652779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45983.929274652779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45983.929274652779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45983.929274652779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45983.929274652779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45983.929274652779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45983.929274652779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45983.929274652779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45983.929274652779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45983.929274652779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45983.929274652779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45983.929274652779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45983.929274652779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45983.929274652779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45983.929274652779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45983.929274652779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45983.929274652779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45983.929274652779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45983.929274652779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45983.929274652779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45983.929274652779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45983.929274652779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45983.929274652779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45983.929274652779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45983.929274652779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45983.929274652779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45983.929274652779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45983.929274652779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45983.929274652779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45983.929274652779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45983.929274652779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45983.929274652779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45983.929274652779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45983.929274652779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45983.929274652779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45983.929274652779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45983.929274652779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45983.929274652779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45983.929274652779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45983.929274652779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45983.929274652779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45983.929274652779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45983.929274652779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45983.929274652779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45983.929274652779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45983.929274652779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45983.929274652779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45983.929274652779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45983.929274652779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45983.929274652779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45983.929274652779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45983.929274652779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45983.929274652779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45983.929274652779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45983.929274652779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45983.929274652779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45983.929274652779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45983.929274652779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45983.929274652779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45983.929274652779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45983.929274652779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45983.929274652779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45983.929274652779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45983.929274652779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45983.929274652779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45983.929274652779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45983.929274652779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45983.929274652779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45983.929274652779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45983.929274652779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45983.929274652779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45983.929274652779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45983.929274652779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45983.929274652779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45983.929274652779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45983.929274652779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45983.929274652779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45983.929274652779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45983.929274652779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45983.929274652779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45983.929274652779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45983.929274652779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45983.929274652779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45983.929274652779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45983.929274652779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45983.929274652779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45983.929274652779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45983.929274652779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45983.929274652779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45983.929274652779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45983.929274652779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45983.929274652779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45983.929274652779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45983.929274652779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45983.929274652779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45983.929274652779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45983.929274652779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45983.929274652779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45983.929274652779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45983.929274652779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45983.929274652779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45983.929274652779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45983.929274652779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45983.929274652779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45983.929274652779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45983.929274652779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45983.929274652779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45983.929274652779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45983.929274652779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45983.929274652779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45983.929274652779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45983.929274652779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45983.929274652779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45983.929274652779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45983.929274652779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45983.929274652779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45983.929274652779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45983.929274652779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45983.929274652779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45983.929274652779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45983.929274652779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45983.929274652779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45983.929274652779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45983.929274652779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45983.929274652779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45983.929274652779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45983.929274652779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45983.929274652779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45983.929274652779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45983.929274652779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45983.929274652779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45983.929274652779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45983.929274652779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45983.929274652779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45983.929274652779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45983.929274652779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45983.929274652779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45983.929274652779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45983.929274652779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45983.929274652779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45983.929274652779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45983.929274652779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45983.929274652779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45983.929274652779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45983.929274652779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45983.929274652779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45983.929274652779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45983.929274652779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45983.929274652779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45983.929274652779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45983.929274652779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45983.929274652779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45983.929274652779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45983.929274652779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45983.929274652779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45983.929274652779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45983.929274652779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45983.929274652779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45983.929274652779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45983.929274652779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45983.929274652779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45983.929274652779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45983.929274652779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45983.929274652779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45983.929274652779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45983.929274652779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45983.929274652779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45983.929274652779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45983.929274652779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45983.929274652779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45983.929274652779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45983.929274652779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45983.929274652779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45983.929274652779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45983.929274652779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45983.929274652779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45983.929274652779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45983.929274652779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45983.929274652779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45983.929274652779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45983.929274652779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45983.929274652779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45983.929274652779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45983.929274652779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45983.929274652779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45983.929274652779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45983.929274652779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45983.929274652779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45983.929274652779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45983.929274652779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45983.929274652779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45983.929274652779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45983.929274652779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45983.929274652779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45983.929274652779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45983.929274652779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45983.929274652779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45983.929274652779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45983.929274652779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45983.929274652779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45983.929274652779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45983.929274652779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45983.929274652779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45983.929274652779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45983.929274652779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45983.929274652779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45983.929274652779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45983.929274652779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45983.929274652779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45983.929274652779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45983.929274652779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45983.929274652779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45983.929274652779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45983.929274652779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45983.929274652779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45983.929274652779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45983.929274652779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45983.929274652779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45983.929274652779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45983.929274652779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45983.929274652779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45983.929274652779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45983.929274652779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45983.929274652779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45983.929274652779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45983.929274652779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45983.929274652779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45983.929274652779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45983.929274652779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45983.929274652779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45983.929274652779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45983.929274652779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45983.929274652779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45983.929274652779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45983.929274652779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45983.929274652779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45983.929274652779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45983.929274652779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45983.929274652779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45983.929274652779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45983.929274652779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45983.929274652779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45983.929274652779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45983.929274652779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45983.929274652779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45983.929274652779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45983.929274652779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45983.929274652779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45983.929274652779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45983.929274652779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45983.929274652779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45983.929274652779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45983.929274652779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45983.929274652779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45983.929274652779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45983.929274652779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45983.929274652779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45983.929274652779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45983.929274652779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45983.929274652779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45983.929274652779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45983.929274652779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45983.929274652779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45983.929274652779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45983.929274652779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45983.929274652779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45983.929274652779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45983.929274652779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45983.929274652779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45983.929274652779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45983.929274652779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45983.929274652779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45983.929274652779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45983.929274652779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45983.929274652779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45983.929274652779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45983.929274652779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45983.929274652779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45983.929274652779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45983.929274652779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45983.929274652779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45983.929274652779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45983.929274652779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45983.929274652779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45983.929274652779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45983.929274652779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45983.929274652779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45983.929274652779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45983.929274652779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45983.929274652779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45983.929274652779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45983.929274652779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45983.929274652779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45983.929274652779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45983.929274652779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45983.929274652779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45983.929274652779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45983.929274652779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45983.929274652779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45983.929274652779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45983.929274652779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45983.929274652779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45983.929274652779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45983.929274652779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45983.929274652779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45983.929274652779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45983.929274652779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45983.929274652779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45983.929274652779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45983.929274652779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45983.929274652779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45983.929274652779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45983.929274652779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45983.929274652779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45983.929274652779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45983.929274652779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45983.929274652779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45983.929274652779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45983.929274652779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45983.929274652779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45983.929274652779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45983.929274652779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45983.929274652779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45983.929274652779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45983.929274652779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45983.929274652779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45983.929274652779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45983.929274652779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45983.929274652779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45983.929274652779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45983.929274652779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45983.929274652779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45983.929274652779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45983.929274652779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45983.929274652779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45983.929274652779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45983.929274652779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45983.929274652779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45983.929274652779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45983.929274652779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45983.929274652779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45983.929274652779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45983.929274652779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45983.929274652779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45983.929274652779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45983.929274652779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45983.929274652779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45983.929274652779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45983.929274652779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45983.929274652779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45983.929274652779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45983.929274652779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45983.929274652779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45983.929274652779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45983.929274652779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45983.929274652779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45983.929274652779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45983.929274652779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45983.929274652779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45983.929274652779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45983.929274652779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45983.929274652779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45983.929274652779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45983.929274652779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45983.929274652779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45983.929274652779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45983.929274652779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45983.929274652779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45983.929274652779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45983.929274652779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45983.929274652779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45983.929274652779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45983.929274652779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45983.929274652779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45983.929274652779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45983.929274652779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45983.929274652779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45983.929274652779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45983.929274652779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45983.929274652779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45983.929274652779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45983.929274652779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45983.929274652779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45983.929274652779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45983.929274652779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45983.929274652779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45983.929274652779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45983.929274652779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45983.929274652779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45983.929274652779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45983.929274652779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45983.929274652779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45983.929274652779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45983.929274652779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45983.929274652779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45983.929274652779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45983.929274652779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45983.929274652779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45983.929274652779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45983.929274652779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45983.929274652779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45983.929274652779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45983.929274652779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45983.929274652779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45983.929274652779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45983.929274652779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45983.929274652779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45983.929274652779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45983.929274652779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45983.929274652779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45983.929274652779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45983.929274652779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45983.929274652779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45983.929274652779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45983.929274652779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45983.929274652779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45983.929274652779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45983.929274652779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45983.929274652779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45983.929274652779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45983.929274652779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45983.929274652779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45983.929274652779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45983.929274652779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45983.929274652779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45983.929274652779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45983.929274652779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45983.929274652779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45983.929274652779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45983.929274652779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45983.929274652779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45983.929274652779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45983.929274652779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45983.929274652779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45983.929274652779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45983.929274652779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45983.929274652779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45983.929274652779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45983.929274652779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45983.929274652779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45983.929274652779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45983.929274652779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45983.929274652779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45983.929274652779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45983.929274652779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45983.929274652779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45983.929274652779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45983.929274652779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45983.929274652779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45983.929274652779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45983.929274652779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45983.929274652779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45983.929274652779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45983.929274652779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45983.929274652779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45983.929274652779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45983.929274652779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45983.929274652779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45983.929274652779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45983.929274652779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45983.929274652779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45983.929274652779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45983.929274652779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45983.929274652779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45983.929274652779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45983.929274652779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45983.929274652779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45983.929274652779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45983.929274652779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45983.929274652779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45983.929274652779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45983.929274652779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45983.929274652779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45983.929274652779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45983.929274652779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45983.929274652779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45983.929274652779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45983.929274652779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45983.929274652779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45983.929274652779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45983.929274652779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45983.929274652779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45983.929274652779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45983.929274652779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45983.929274652779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45983.929274652779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45983.929274652779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45983.929274652779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45983.929274652779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45983.929274652779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45983.929274652779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45983.929274652779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45983.929274652779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45983.929274652779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45983.929274652779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45983.929274652779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45983.929274652779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45983.929274652779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45983.929274652779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45983.929274652779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45983.929274652779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45983.929274652779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45983.929274652779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45983.929274652779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45983.929274652779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45983.929274652779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45983.929274652779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45983.929274652779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45983.929274652779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45983.929274652779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45983.929274652779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45983.929274652779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45983.929274652779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45983.929274652779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45983.929274652779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45983.929274652779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45983.929274652779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45983.929274652779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45983.929274652779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45983.929274652779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45983.929274652779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45983.929274652779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45983.929274652779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45983.929274652779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45983.929274652779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45983.929274652779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45983.929274652779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45983.929274652779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45983.929274652779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45983.929274652779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45983.929274652779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45983.929274652779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45983.929274652779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45983.929274652779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45983.929274652779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45983.929274652779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45983.929274652779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45983.929274652779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45983.929274652779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45983.929274652779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45983.929274652779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45983.929274652779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45983.929274652779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45983.929274652779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45983.929274652779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45983.929274652779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45983.929274652779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45983.929274652779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45983.929274652779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45983.929274652779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45983.929274652779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45983.929274652779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45983.929274652779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45983.929274652779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45983.929274652779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45983.929274652779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45983.929274652779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45983.929274652779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45983.929274652779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45983.929274652779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45983.929274652779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45983.929274652779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45983.929274652779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45983.929274652779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45983.929274652779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45983.929274652779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45983.929274652779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45983.929274652779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45983.929274652779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45983.929274652779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45983.929274652779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45983.929274652779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45983.929274652779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45983.929274652779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45983.929274652779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45983.929274652779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45983.929274652779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45983.929274652779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45983.929274652779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45983.929274652779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45983.929274652779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45983.929274652779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45983.929274652779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45983.929274652779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45983.929274652779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45983.929274652779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45983.929274652779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45983.929274652779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45983.929274652779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45983.929274652779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45983.929274652779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45983.929274652779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45983.929274652779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45983.929274652779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45983.929274652779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45983.929274652779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45983.929274652779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45983.929274652779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45983.929274652779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45983.929274652779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45983.929274652779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45983.929274652779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45983.929274652779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45983.929274652779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45983.929274652779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45983.929274652779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45983.929274652779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45983.929274652779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45983.929274652779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45983.929274652779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45983.929274652779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45983.929274652779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45983.929274652779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45983.929274652779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45983.929274652779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45983.929274652779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45983.929274652779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45983.929274652779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45983.929274652779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45983.929274652779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45983.929274652779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45983.929274652779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45983.929274652779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45983.929274652779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45983.929274652779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45983.929274652779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45983.929274652779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45983.929274652779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45983.929274652779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45983.929274652779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45983.929274652779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45983.929274652779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45983.929274652779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45983.929274652779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45983.929274652779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45983.929274652779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45983.929274652779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45983.929274652779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45983.929274652779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45983.929274652779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45983.929274652779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45983.929274652779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45983.929274652779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45983.929274652779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45983.929274652779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45983.929274652779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45983.929274652779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45983.929274652779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45983.929274652779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45983.929274652779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45983.929274652779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45983.929274652779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45983.929274652779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45983.929274652779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45983.929274652779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45983.929274652779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45983.929274652779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45983.929274652779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45983.929274652779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45983.929274652779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45983.929274652779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45983.929274652779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45983.929274652779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45983.929274652779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45983.929274652779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45983.929274652779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45983.929274652779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45983.929274652779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45983.929274652779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45983.929274652779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45983.929274652779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45983.929274652779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45983.929274652779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45983.929274652779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45983.929274652779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45983.929274652779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45983.929274652779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45983.929274652779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45983.929274652779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45983.929274652779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45983.929274652779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45983.929274652779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45983.929274652779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45983.929274652779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45983.929274652779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45983.929274652779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45983.929274652779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45983.929274652779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45983.929274652779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45983.929274652779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45983.929274652779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45983.929274652779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45983.929274652779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45983.929274652779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45983.929274652779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45983.929274652779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45983.929274652779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45983.929274652779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45983.929274652779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45983.929274652779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45983.929274652779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45983.929274652779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45983.929274652779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45983.929274652779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45983.929274652779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45983.929274652779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45983.929274652779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45983.929274652779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45983.929274652779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45983.929274652779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45983.929274652779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45983.929274652779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45983.929274652779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45983.929274652779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45983.929274652779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45983.929274652779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45983.929274652779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45983.929274652779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45983.929274652779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45983.929274652779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45983.929274652779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45983.929274652779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45983.929274652779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45983.929274652779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45983.929274652779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45983.929274652779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45983.929274652779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45983.929274652779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45983.929274652779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45983.929274652779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45983.929274652779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45983.929274652779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45983.929274652779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45983.929274652779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45983.929274652779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45983.929274652779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45983.929274652779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45983.929274652779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45983.929274652779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45983.929274652779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45983.929274652779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45983.929274652779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45983.929274652779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45983.929274652779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45983.929274652779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45983.929274652779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45983.929274652779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45983.929274652779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45983.929274652779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45983.929274652779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45983.929274652779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45983.929274652779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45983.929274652779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45983.929274652779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45983.929274652779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45983.929274652779</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280.44855706018279</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2</v>
      </c>
      <c r="D3" s="91" t="s">
        <v>36350</v>
      </c>
      <c r="E3" s="94" t="s">
        <v>39104</v>
      </c>
      <c r="F3" s="95">
        <v>45983.73951388889</v>
      </c>
      <c r="G3" s="96">
        <f t="shared" ref="G3" ca="1" si="0">IFERROR(NOW()-F3,"")</f>
        <v>0.18976076388935326</v>
      </c>
      <c r="H3" s="95">
        <v>45983.723113425927</v>
      </c>
      <c r="I3" s="113" t="str">
        <f>IFERROR(VLOOKUP(D3,DB!A:F,6,0),"")</f>
        <v>Generator-SG</v>
      </c>
      <c r="J3" s="113" t="str">
        <f>IFERROR(VLOOKUP(D3,DB!A:G,7,0),"")</f>
        <v>No BB Shifted</v>
      </c>
      <c r="K3" s="97" t="s">
        <v>39112</v>
      </c>
      <c r="L3" s="91" t="str">
        <f>IFERROR(VLOOKUP(D3,DB!A:I,9,0),"")</f>
        <v>Latis</v>
      </c>
    </row>
    <row r="4" spans="1:16" ht="30" customHeight="1">
      <c r="A4" s="113" t="s">
        <v>39113</v>
      </c>
      <c r="B4" s="113" t="str">
        <f>IFERROR(VLOOKUP(D4,DB!A:K,11,0),"")</f>
        <v>R4</v>
      </c>
      <c r="C4" s="93">
        <v>1</v>
      </c>
      <c r="D4" s="91" t="s">
        <v>32088</v>
      </c>
      <c r="E4" s="94" t="s">
        <v>39021</v>
      </c>
      <c r="F4" s="95">
        <v>45983.859861111108</v>
      </c>
      <c r="G4" s="96">
        <f t="shared" ref="G4:G66" ca="1" si="1">IFERROR(NOW()-F4,"")</f>
        <v>6.9413541670655832E-2</v>
      </c>
      <c r="H4" s="95">
        <v>45983.854305555556</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1</v>
      </c>
      <c r="D5" s="91" t="s">
        <v>36143</v>
      </c>
      <c r="E5" s="94" t="s">
        <v>39021</v>
      </c>
      <c r="F5" s="95">
        <v>45983.926898148151</v>
      </c>
      <c r="G5" s="96">
        <f t="shared" ca="1" si="1"/>
        <v>2.3765046280459501E-3</v>
      </c>
      <c r="H5" s="95">
        <v>45983.927361111113</v>
      </c>
      <c r="I5" s="113" t="str">
        <f>IFERROR(VLOOKUP(D5,DB!A:F,6,0),"")</f>
        <v>SCECO</v>
      </c>
      <c r="J5" s="113" t="str">
        <f>IFERROR(VLOOKUP(D5,DB!A:G,7,0),"")</f>
        <v>Dead</v>
      </c>
      <c r="K5" s="97" t="s">
        <v>39116</v>
      </c>
      <c r="L5" s="91" t="str">
        <f>IFERROR(VLOOKUP(D5,DB!A:I,9,0),"")</f>
        <v>Latis</v>
      </c>
    </row>
    <row r="6" spans="1:16" ht="15" customHeight="1">
      <c r="A6" s="113"/>
      <c r="B6" s="113" t="str">
        <f>IFERROR(VLOOKUP(D6,DB!A:K,11,0),"")</f>
        <v/>
      </c>
      <c r="C6" s="93"/>
      <c r="D6" s="91"/>
      <c r="E6" s="94"/>
      <c r="F6" s="95"/>
      <c r="G6" s="96">
        <f t="shared" ca="1" si="1"/>
        <v>45983.929274652779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45983.929274652779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45983.929274652779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45983.929274652779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45983.929274652779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45983.929274652779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45983.929274652779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45983.929274652779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45983.929274652779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45983.929274652779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45983.929274652779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45983.929274652779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45983.929274652779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45983.929274652779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45983.929274652779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45983.929274652779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45983.929274652779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45983.929274652779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45983.929274652779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45983.929274652779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45983.929274652779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45983.929274652779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45983.929274652779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45983.929274652779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45983.929274652779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45983.929274652779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45983.929274652779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45983.929274652779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45983.929274652779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45983.929274652779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45983.929274652779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45983.929274652779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45983.929274652779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45983.929274652779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45983.929274652779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45983.929274652779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45983.929274652779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45983.929274652779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45983.929274652779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45983.929274652779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45983.929274652779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45983.929274652779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45983.929274652779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45983.929274652779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45983.929274652779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45983.929274652779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45983.929274652779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45983.929274652779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45983.929274652779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45983.929274652779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45983.929274652779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45983.929274652779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45983.929274652779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45983.929274652779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45983.929274652779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45983.929274652779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45983.929274652779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45983.929274652779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45983.929274652779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45983.929274652779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45983.929274652779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ref="G67:G130" ca="1" si="2">IFERROR(NOW()-F67,"")</f>
        <v>45983.929274652779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45983.929274652779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45983.929274652779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45983.929274652779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45983.929274652779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45983.929274652779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45983.929274652779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45983.929274652779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45983.929274652779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45983.929274652779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45983.929274652779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45983.929274652779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45983.929274652779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45983.929274652779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45983.929274652779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45983.929274652779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45983.929274652779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45983.929274652779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45983.929274652779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45983.929274652779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45983.929274652779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45983.929274652779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45983.929274652779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45983.929274652779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45983.929274652779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45983.929274652779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45983.929274652779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45983.929274652779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45983.929274652779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45983.929274652779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45983.929274652779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45983.929274652779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45983.929274652779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45983.929274652779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45983.929274652779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45983.929274652779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45983.929274652779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45983.929274652779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45983.929274652779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45983.929274652779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45983.929274652779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45983.929274652779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45983.929274652779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45983.929274652779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45983.929274652779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45983.929274652779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45983.929274652779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45983.929274652779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45983.929274652779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45983.929274652779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45983.929274652779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45983.929274652779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45983.929274652779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45983.929274652779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45983.929274652779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45983.929274652779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45983.929274652779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45983.929274652779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45983.929274652779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45983.929274652779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45983.929274652779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45983.929274652779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45983.929274652779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45983.929274652779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ref="G131:G194" ca="1" si="3">IFERROR(NOW()-F131,"")</f>
        <v>45983.929274652779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45983.929274652779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45983.929274652779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45983.929274652779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45983.929274652779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45983.929274652779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45983.929274652779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45983.929274652779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45983.929274652779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45983.929274652779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45983.929274652779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45983.929274652779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45983.929274652779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45983.929274652779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45983.929274652779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45983.929274652779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45983.929274652779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45983.929274652779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45983.929274652779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45983.929274652779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45983.929274652779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45983.929274652779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45983.929274652779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45983.929274652779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45983.929274652779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45983.929274652779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45983.929274652779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45983.929274652779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45983.929274652779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45983.929274652779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45983.929274652779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45983.929274652779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45983.929274652779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45983.929274652779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45983.929274652779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45983.929274652779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45983.929274652779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45983.929274652779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45983.929274652779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45983.929274652779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45983.929274652779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45983.929274652779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45983.929274652779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45983.929274652779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45983.929274652779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45983.929274652779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45983.929274652779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45983.929274652779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45983.929274652779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45983.929274652779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45983.929274652779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45983.929274652779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45983.929274652779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45983.929274652779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45983.929274652779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45983.929274652779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45983.929274652779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45983.929274652779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45983.929274652779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45983.929274652779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45983.929274652779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45983.929274652779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45983.929274652779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45983.929274652779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ref="G195:G258" ca="1" si="4">IFERROR(NOW()-F195,"")</f>
        <v>45983.929274652779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45983.929274652779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45983.929274652779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45983.929274652779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45983.929274652779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45983.929274652779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45983.929274652779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45983.929274652779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45983.929274652779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45983.929274652779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45983.929274652779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45983.929274652779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45983.929274652779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45983.929274652779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45983.929274652779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45983.929274652779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45983.929274652779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45983.929274652779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45983.929274652779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45983.929274652779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45983.929274652779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45983.929274652779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45983.929274652779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45983.929274652779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45983.929274652779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45983.929274652779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45983.929274652779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45983.929274652779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45983.929274652779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45983.929274652779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45983.929274652779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45983.929274652779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45983.929274652779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45983.929274652779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45983.929274652779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45983.929274652779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45983.929274652779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45983.929274652779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45983.929274652779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45983.929274652779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45983.929274652779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45983.929274652779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45983.929274652779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45983.929274652779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45983.929274652779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45983.929274652779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45983.929274652779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45983.929274652779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45983.929274652779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45983.929274652779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45983.929274652779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45983.929274652779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45983.929274652779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45983.929274652779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45983.929274652779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45983.929274652779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45983.929274652779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45983.929274652779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45983.929274652779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45983.929274652779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45983.929274652779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45983.929274652779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45983.929274652779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45983.929274652779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ref="G259:G322" ca="1" si="5">IFERROR(NOW()-F259,"")</f>
        <v>45983.929274652779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45983.929274652779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45983.929274652779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45983.929274652779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45983.929274652779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45983.929274652779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45983.929274652779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45983.929274652779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45983.929274652779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45983.929274652779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45983.929274652779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45983.929274652779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45983.929274652779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45983.929274652779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45983.929274652779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45983.929274652779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45983.929274652779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45983.929274652779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45983.929274652779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45983.929274652779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45983.929274652779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45983.929274652779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45983.929274652779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45983.929274652779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45983.929274652779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45983.929274652779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45983.929274652779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45983.929274652779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45983.929274652779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45983.929274652779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45983.929274652779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45983.929274652779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45983.929274652779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45983.929274652779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45983.929274652779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45983.929274652779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45983.929274652779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45983.929274652779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45983.929274652779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45983.929274652779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45983.929274652779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45983.929274652779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45983.929274652779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45983.929274652779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45983.929274652779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45983.929274652779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45983.929274652779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45983.929274652779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45983.929274652779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45983.929274652779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45983.929274652779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45983.929274652779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45983.929274652779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45983.929274652779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45983.929274652779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45983.929274652779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45983.929274652779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45983.929274652779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45983.929274652779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45983.929274652779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45983.929274652779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45983.929274652779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45983.929274652779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45983.929274652779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ref="G323:G386" ca="1" si="6">IFERROR(NOW()-F323,"")</f>
        <v>45983.929274652779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45983.929274652779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45983.929274652779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45983.929274652779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45983.929274652779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45983.929274652779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45983.929274652779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45983.929274652779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45983.929274652779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45983.929274652779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45983.929274652779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45983.929274652779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45983.929274652779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45983.929274652779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45983.929274652779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45983.929274652779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45983.929274652779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45983.929274652779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45983.929274652779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45983.929274652779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45983.929274652779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45983.929274652779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45983.929274652779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45983.929274652779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45983.929274652779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45983.929274652779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45983.929274652779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45983.929274652779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45983.929274652779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45983.929274652779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45983.929274652779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45983.929274652779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45983.929274652779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45983.929274652779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45983.929274652779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45983.929274652779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45983.929274652779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45983.929274652779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45983.929274652779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45983.929274652779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45983.929274652779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45983.929274652779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45983.929274652779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45983.929274652779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45983.929274652779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45983.929274652779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45983.929274652779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45983.929274652779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45983.929274652779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45983.929274652779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45983.929274652779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45983.929274652779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45983.929274652779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45983.929274652779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45983.929274652779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45983.929274652779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45983.929274652779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45983.929274652779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45983.929274652779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45983.929274652779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45983.929274652779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45983.929274652779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45983.929274652779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45983.929274652779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ref="G387:G432" ca="1" si="7">IFERROR(NOW()-F387,"")</f>
        <v>45983.929274652779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45983.929274652779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45983.929274652779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45983.929274652779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45983.929274652779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45983.929274652779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45983.929274652779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45983.929274652779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45983.929274652779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45983.929274652779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45983.929274652779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45983.929274652779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45983.929274652779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45983.929274652779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45983.929274652779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45983.929274652779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45983.929274652779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45983.929274652779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45983.929274652779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45983.929274652779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45983.929274652779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45983.929274652779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45983.929274652779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45983.929274652779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45983.929274652779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45983.929274652779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45983.929274652779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45983.929274652779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45983.929274652779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45983.929274652779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45983.929274652779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45983.929274652779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45983.929274652779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45983.929274652779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45983.929274652779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45983.929274652779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45983.929274652779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45983.929274652779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45983.929274652779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45983.929274652779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45983.929274652779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45983.929274652779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45983.929274652779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45983.929274652779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45983.929274652779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45983.929274652779</v>
      </c>
      <c r="H432" s="95"/>
      <c r="I432" s="113" t="str">
        <f>IFERROR(VLOOKUP(D432,DB!A:F,6,0),"")</f>
        <v/>
      </c>
      <c r="J432" s="113" t="str">
        <f>IFERROR(VLOOKUP(D432,DB!A:G,7,0),"")</f>
        <v/>
      </c>
      <c r="K432" s="97"/>
      <c r="L432" s="91" t="str">
        <f>IFERROR(VLOOKUP(D432,DB!A:I,9,0),"")</f>
        <v/>
      </c>
    </row>
  </sheetData>
  <dataValidations count="2">
    <dataValidation allowBlank="1" showInputMessage="1" showErrorMessage="1" sqref="E1" xr:uid="{A4F81451-56CC-4543-9497-104C4E44EE4B}"/>
    <dataValidation type="list" allowBlank="1" showInputMessage="1" showErrorMessage="1" sqref="E2:E4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92.097214467590675</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39104</v>
      </c>
      <c r="F3" s="38">
        <v>45926.188877314817</v>
      </c>
      <c r="G3" s="108">
        <f t="shared" ref="G3" ca="1" si="0">IFERROR(NOW()-F3,"")</f>
        <v>57.740397337962349</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39104</v>
      </c>
      <c r="F4" s="110">
        <v>45948.661111111112</v>
      </c>
      <c r="G4" s="111">
        <f t="shared" ref="G4" ca="1" si="1">IFERROR(NOW()-F4,"")</f>
        <v>35.268163541666581</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6.4144714120411663</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2.5559760416654171</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15237</v>
      </c>
      <c r="E7" s="109" t="s">
        <v>39021</v>
      </c>
      <c r="F7" s="109" t="s">
        <v>39128</v>
      </c>
      <c r="G7" s="111" t="str">
        <f ca="1">IFERROR(NOW()-F7,"")</f>
        <v/>
      </c>
      <c r="H7" s="128">
        <v>45983.834201388891</v>
      </c>
      <c r="I7" s="109" t="str">
        <f>IFERROR(VLOOKUP(D7,DB!A:F,6,0),"")</f>
        <v>SCECO</v>
      </c>
      <c r="J7" s="109" t="str">
        <f>IFERROR(VLOOKUP(D7,DB!A:G,7,0),"")</f>
        <v>Dead</v>
      </c>
      <c r="K7" s="109" t="s">
        <v>39129</v>
      </c>
      <c r="L7" s="109" t="str">
        <f>IFERROR(VLOOKUP(D7,DB!A:I,9,0),"")</f>
        <v>Latis</v>
      </c>
    </row>
    <row r="8" spans="1:13">
      <c r="A8" s="109"/>
      <c r="B8" s="109" t="str">
        <f>IFERROR(VLOOKUP(D8,DB!A:K,11,0),"")</f>
        <v/>
      </c>
      <c r="C8" s="109"/>
      <c r="D8" s="109"/>
      <c r="E8" s="109"/>
      <c r="F8" s="109"/>
      <c r="G8" s="111">
        <f ca="1">IFERROR(NOW()-F8,"")</f>
        <v>45983.929274652779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45983.929274652779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45983.929274652779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45983.929274652779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45983.929274652779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45983.929274652779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45983.929274652779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45983.929274652779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45983.929274652779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45983.929274652779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45983.929274652779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45983.929274652779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45983.929274652779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45983.929274652779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45983.929274652779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45983.929274652779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45983.929274652779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45983.929274652779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45983.929274652779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45983.929274652779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45983.929274652779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45983.929274652779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45983.929274652779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45983.929274652779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45983.929274652779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45983.929274652779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45983.929274652779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45983.929274652779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45983.929274652779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45983.929274652779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45983.929274652779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45983.929274652779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45983.929274652779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45983.929274652779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45983.929274652779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45983.929274652779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45983.929274652779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45983.929274652779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45983.929274652779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45983.929274652779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45983.929274652779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45983.929274652779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45983.929274652779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45983.929274652779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45983.929274652779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45983.929274652779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45983.929274652779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45983.929274652779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45983.929274652779</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45983.929274652779</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45983.929274652779</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45983.929274652779</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45983.929274652779</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45983.929274652779</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45983.929274652779</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45983.929274652779</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45983.929274652779</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45983.929274652779</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45983.929274652779</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45983.929274652779</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45983.929274652779</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45983.929274652779</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45983.929274652779</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45983.929274652779</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45983.929274652779</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45983.929274652779</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45983.929274652779</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45983.929274652779</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45983.929274652779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45983.929274652779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45983.929274652779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45983.929274652779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45983.929274652779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45983.929274652779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45983.929274652779</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45983.929274652779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45983.929274652779</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12" ca="1" si="0">IFERROR(NOW()-F2,"-")</f>
        <v>45983.929274652779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45983.929274652779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45983.929274652779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45983.929274652779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45983.929274652779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45983.929274652779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45983.929274652779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45983.929274652779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45983.929274652779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45983.929274652779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45983.929274652779</v>
      </c>
      <c r="H12" s="121"/>
      <c r="I12" s="119" t="str">
        <f>IFERROR(VLOOKUP(D12,DB!A:F,6,0),"")</f>
        <v/>
      </c>
      <c r="J12" s="119" t="str">
        <f>IFERROR(VLOOKUP(D12,DB!A:G,7,0),"")</f>
        <v/>
      </c>
      <c r="K12" s="122"/>
      <c r="L12" s="123" t="str">
        <f>IFERROR(VLOOKUP(D12,DB!A:I,9,0),"")</f>
        <v/>
      </c>
    </row>
    <row r="13" spans="1:16382" ht="31.5" customHeight="1">
      <c r="A13" s="150"/>
      <c r="B13" s="151" t="str">
        <f>IFERROR(VLOOKUP(D13,DB!A:K,11,0),"")</f>
        <v/>
      </c>
      <c r="C13" s="152"/>
      <c r="D13" s="151"/>
      <c r="E13" s="109"/>
      <c r="F13" s="153"/>
      <c r="G13" s="75">
        <f ca="1">IFERROR(NOW()-F13,"-")</f>
        <v>45983.929274652779</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45983.929274652779</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45983.929274652779</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45983.929274652779</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45983.929274652779</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45983.929274652779</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45983.929274652779</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45983.929274652779</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45983.929274652779</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45983.929274652779</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45983.929274652779</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45983.929274652779</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45983.929274652779</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45983.929274652779</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45983.929274652779</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45983.929274652779</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45983.929274652779</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45983.929274652779</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45983.929274652779</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45983.929274652779</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45983.929274652779</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45983.929274652779</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45983.929274652779</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45983.929274652779</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45983.929274652779</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45983.929274652779</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45983.929274652779</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45983.929274652779</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45983.929274652779</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45983.929274652779</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45983.929274652779</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45983.929274652779</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45983.929274652779</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45983.929274652779</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45983.929274652779</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45983.929274652779</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45983.929274652779</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45983.929274652779</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45983.929274652779</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45983.929274652779</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45983.929274652779</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45983.929274652779</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45983.929274652779</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49"/>
      <c r="E56" s="109"/>
      <c r="F56" s="153"/>
      <c r="G56" s="75">
        <f ca="1">IFERROR(NOW()-F56,"-")</f>
        <v>45983.929274652779</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45983.929274652779</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45983.929274652779</v>
      </c>
      <c r="H58" s="153"/>
      <c r="I58" s="151" t="str">
        <f>IFERROR(VLOOKUP(D58,DB!A:F,6,0),"")</f>
        <v/>
      </c>
      <c r="J58" s="151" t="str">
        <f>IFERROR(VLOOKUP(D58,DB!A:G,7,0),"")</f>
        <v/>
      </c>
      <c r="K58" s="154"/>
      <c r="L58" s="155" t="str">
        <f>IFERROR(VLOOKUP(D58,DB!A:I,9,0),"")</f>
        <v/>
      </c>
    </row>
    <row r="59" spans="1:12" ht="31.5" customHeight="1">
      <c r="A59" s="150"/>
      <c r="B59" s="151" t="str">
        <f>IFERROR(VLOOKUP(D59,DB!A:K,11,0),"")</f>
        <v/>
      </c>
      <c r="C59" s="152"/>
      <c r="D59" s="151"/>
      <c r="E59" s="109"/>
      <c r="F59" s="153"/>
      <c r="G59" s="75">
        <f ca="1">IFERROR(NOW()-F59,"-")</f>
        <v>45983.929274652779</v>
      </c>
      <c r="H59" s="153"/>
      <c r="I59" s="151" t="str">
        <f>IFERROR(VLOOKUP(D59,DB!A:F,6,0),"")</f>
        <v/>
      </c>
      <c r="J59" s="151" t="str">
        <f>IFERROR(VLOOKUP(D59,DB!A:G,7,0),"")</f>
        <v/>
      </c>
      <c r="K59" s="154"/>
      <c r="L59" s="155" t="str">
        <f>IFERROR(VLOOKUP(D59,DB!A:I,9,0),"")</f>
        <v/>
      </c>
    </row>
    <row r="60" spans="1:12" ht="31.5" customHeight="1">
      <c r="A60" s="150"/>
      <c r="B60" s="151" t="str">
        <f>IFERROR(VLOOKUP(D60,DB!A:K,11,0),"")</f>
        <v/>
      </c>
      <c r="C60" s="152"/>
      <c r="D60" s="151"/>
      <c r="E60" s="109"/>
      <c r="F60" s="153"/>
      <c r="G60" s="75">
        <f ca="1">IFERROR(NOW()-F60,"-")</f>
        <v>45983.929274652779</v>
      </c>
      <c r="H60" s="153"/>
      <c r="I60" s="151" t="str">
        <f>IFERROR(VLOOKUP(D60,DB!A:F,6,0),"")</f>
        <v/>
      </c>
      <c r="J60" s="151" t="str">
        <f>IFERROR(VLOOKUP(D60,DB!A:G,7,0),"")</f>
        <v/>
      </c>
      <c r="K60" s="154"/>
      <c r="L60" s="155" t="str">
        <f>IFERROR(VLOOKUP(D60,DB!A:I,9,0),"")</f>
        <v/>
      </c>
    </row>
    <row r="61" spans="1:12" ht="31.5" customHeight="1">
      <c r="A61" s="150"/>
      <c r="B61" s="151" t="str">
        <f>IFERROR(VLOOKUP(D61,DB!A:K,11,0),"")</f>
        <v/>
      </c>
      <c r="C61" s="152"/>
      <c r="D61" s="151"/>
      <c r="E61" s="109"/>
      <c r="F61" s="153"/>
      <c r="G61" s="75">
        <f ca="1">IFERROR(NOW()-F61,"-")</f>
        <v>45983.929274652779</v>
      </c>
      <c r="H61" s="153"/>
      <c r="I61" s="151" t="str">
        <f>IFERROR(VLOOKUP(D61,DB!A:F,6,0),"")</f>
        <v/>
      </c>
      <c r="J61" s="151" t="str">
        <f>IFERROR(VLOOKUP(D61,DB!A:G,7,0),"")</f>
        <v/>
      </c>
      <c r="K61" s="154"/>
      <c r="L61" s="155"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2025-11-22T19:18:42Z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